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ocuments\001_Einrad\002_Illertissen\005_Sonstiges\"/>
    </mc:Choice>
  </mc:AlternateContent>
  <xr:revisionPtr revIDLastSave="0" documentId="8_{43273CC1-308B-4608-A97E-88715EF3E9B7}" xr6:coauthVersionLast="47" xr6:coauthVersionMax="47" xr10:uidLastSave="{00000000-0000-0000-0000-000000000000}"/>
  <workbookProtection workbookAlgorithmName="SHA-512" workbookHashValue="3gpgbsEW4d7T/d89z6eYLK3TFn1/szOfH4ChT4rv2vQWb5DL8D+/9KOH/gpWRzNfTVj9bFdRLflL9bTR4xdSDA==" workbookSaltValue="3ejGnrbiPju+RW5T3fqbyQ==" workbookSpinCount="100000" lockStructure="1"/>
  <bookViews>
    <workbookView xWindow="-120" yWindow="-120" windowWidth="29040" windowHeight="15750" xr2:uid="{238F6B8A-97DC-4922-BDF9-872226E225AC}"/>
  </bookViews>
  <sheets>
    <sheet name="allg. Daten" sheetId="1" r:id="rId1"/>
    <sheet name="Anmeldeformular" sheetId="2" r:id="rId2"/>
    <sheet name="Jury" sheetId="4" r:id="rId3"/>
    <sheet name="Einzelkür" sheetId="5" r:id="rId4"/>
    <sheet name="Paarkür" sheetId="6" r:id="rId5"/>
    <sheet name="Kleingruppen" sheetId="7" r:id="rId6"/>
    <sheet name="Großgruppen" sheetId="8" r:id="rId7"/>
    <sheet name="Zusammenfassung" sheetId="9" r:id="rId8"/>
    <sheet name="Datenabgleich" sheetId="10" state="hidden" r:id="rId9"/>
    <sheet name="Berechnungen" sheetId="11" state="hidden" r:id="rId10"/>
    <sheet name="Übernahme_Anmeldung" sheetId="12" state="hidden" r:id="rId11"/>
    <sheet name="Übernahme_Jury" sheetId="13" state="hidden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1" l="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E25" i="9"/>
  <c r="K2" i="13"/>
  <c r="L2" i="13"/>
  <c r="K3" i="13"/>
  <c r="L3" i="13"/>
  <c r="K4" i="13"/>
  <c r="L4" i="13"/>
  <c r="K5" i="13"/>
  <c r="L5" i="13"/>
  <c r="K6" i="13"/>
  <c r="L6" i="13"/>
  <c r="K7" i="13"/>
  <c r="L7" i="13"/>
  <c r="K8" i="13"/>
  <c r="L8" i="13"/>
  <c r="K9" i="13"/>
  <c r="L9" i="13"/>
  <c r="K10" i="13"/>
  <c r="L10" i="13"/>
  <c r="K11" i="13"/>
  <c r="L11" i="13"/>
  <c r="K12" i="13"/>
  <c r="L12" i="13"/>
  <c r="K13" i="13"/>
  <c r="L13" i="13"/>
  <c r="K14" i="13"/>
  <c r="L14" i="13"/>
  <c r="K15" i="13"/>
  <c r="L15" i="13"/>
  <c r="K16" i="13"/>
  <c r="L16" i="13"/>
  <c r="K17" i="13"/>
  <c r="L17" i="13"/>
  <c r="K18" i="13"/>
  <c r="L18" i="13"/>
  <c r="K19" i="13"/>
  <c r="L19" i="13"/>
  <c r="K20" i="13"/>
  <c r="L20" i="13"/>
  <c r="K21" i="13"/>
  <c r="L21" i="13"/>
  <c r="K22" i="13"/>
  <c r="L22" i="13"/>
  <c r="K23" i="13"/>
  <c r="L23" i="13"/>
  <c r="K24" i="13"/>
  <c r="L24" i="13"/>
  <c r="H2" i="13"/>
  <c r="I2" i="13"/>
  <c r="H3" i="13"/>
  <c r="I3" i="13"/>
  <c r="H4" i="13"/>
  <c r="I4" i="13"/>
  <c r="H5" i="13"/>
  <c r="I5" i="13"/>
  <c r="H6" i="13"/>
  <c r="I6" i="13"/>
  <c r="H7" i="13"/>
  <c r="I7" i="13"/>
  <c r="H8" i="13"/>
  <c r="I8" i="13"/>
  <c r="H9" i="13"/>
  <c r="I9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J2" i="13"/>
  <c r="M2" i="13"/>
  <c r="N2" i="13"/>
  <c r="O2" i="13"/>
  <c r="P2" i="13"/>
  <c r="Q2" i="13"/>
  <c r="R2" i="13"/>
  <c r="S2" i="13"/>
  <c r="J3" i="13"/>
  <c r="M3" i="13"/>
  <c r="N3" i="13"/>
  <c r="O3" i="13"/>
  <c r="P3" i="13"/>
  <c r="Q3" i="13"/>
  <c r="R3" i="13"/>
  <c r="S3" i="13"/>
  <c r="J4" i="13"/>
  <c r="M4" i="13"/>
  <c r="N4" i="13"/>
  <c r="O4" i="13"/>
  <c r="P4" i="13"/>
  <c r="Q4" i="13"/>
  <c r="R4" i="13"/>
  <c r="S4" i="13"/>
  <c r="J5" i="13"/>
  <c r="M5" i="13"/>
  <c r="N5" i="13"/>
  <c r="O5" i="13"/>
  <c r="P5" i="13"/>
  <c r="Q5" i="13"/>
  <c r="R5" i="13"/>
  <c r="S5" i="13"/>
  <c r="J6" i="13"/>
  <c r="M6" i="13"/>
  <c r="N6" i="13"/>
  <c r="O6" i="13"/>
  <c r="P6" i="13"/>
  <c r="Q6" i="13"/>
  <c r="R6" i="13"/>
  <c r="S6" i="13"/>
  <c r="J7" i="13"/>
  <c r="M7" i="13"/>
  <c r="N7" i="13"/>
  <c r="O7" i="13"/>
  <c r="P7" i="13"/>
  <c r="Q7" i="13"/>
  <c r="R7" i="13"/>
  <c r="S7" i="13"/>
  <c r="J8" i="13"/>
  <c r="M8" i="13"/>
  <c r="N8" i="13"/>
  <c r="O8" i="13"/>
  <c r="P8" i="13"/>
  <c r="Q8" i="13"/>
  <c r="R8" i="13"/>
  <c r="S8" i="13"/>
  <c r="J9" i="13"/>
  <c r="M9" i="13"/>
  <c r="N9" i="13"/>
  <c r="O9" i="13"/>
  <c r="P9" i="13"/>
  <c r="Q9" i="13"/>
  <c r="R9" i="13"/>
  <c r="S9" i="13"/>
  <c r="J10" i="13"/>
  <c r="M10" i="13"/>
  <c r="N10" i="13"/>
  <c r="O10" i="13"/>
  <c r="P10" i="13"/>
  <c r="Q10" i="13"/>
  <c r="R10" i="13"/>
  <c r="S10" i="13"/>
  <c r="J11" i="13"/>
  <c r="M11" i="13"/>
  <c r="N11" i="13"/>
  <c r="O11" i="13"/>
  <c r="P11" i="13"/>
  <c r="Q11" i="13"/>
  <c r="R11" i="13"/>
  <c r="S11" i="13"/>
  <c r="J12" i="13"/>
  <c r="M12" i="13"/>
  <c r="N12" i="13"/>
  <c r="O12" i="13"/>
  <c r="P12" i="13"/>
  <c r="Q12" i="13"/>
  <c r="R12" i="13"/>
  <c r="S12" i="13"/>
  <c r="J13" i="13"/>
  <c r="M13" i="13"/>
  <c r="N13" i="13"/>
  <c r="O13" i="13"/>
  <c r="P13" i="13"/>
  <c r="Q13" i="13"/>
  <c r="R13" i="13"/>
  <c r="S13" i="13"/>
  <c r="J14" i="13"/>
  <c r="M14" i="13"/>
  <c r="N14" i="13"/>
  <c r="O14" i="13"/>
  <c r="P14" i="13"/>
  <c r="Q14" i="13"/>
  <c r="R14" i="13"/>
  <c r="S14" i="13"/>
  <c r="J15" i="13"/>
  <c r="M15" i="13"/>
  <c r="N15" i="13"/>
  <c r="O15" i="13"/>
  <c r="P15" i="13"/>
  <c r="Q15" i="13"/>
  <c r="R15" i="13"/>
  <c r="S15" i="13"/>
  <c r="J16" i="13"/>
  <c r="M16" i="13"/>
  <c r="N16" i="13"/>
  <c r="O16" i="13"/>
  <c r="P16" i="13"/>
  <c r="Q16" i="13"/>
  <c r="R16" i="13"/>
  <c r="S16" i="13"/>
  <c r="J17" i="13"/>
  <c r="M17" i="13"/>
  <c r="N17" i="13"/>
  <c r="O17" i="13"/>
  <c r="P17" i="13"/>
  <c r="Q17" i="13"/>
  <c r="R17" i="13"/>
  <c r="S17" i="13"/>
  <c r="J18" i="13"/>
  <c r="M18" i="13"/>
  <c r="N18" i="13"/>
  <c r="O18" i="13"/>
  <c r="P18" i="13"/>
  <c r="Q18" i="13"/>
  <c r="R18" i="13"/>
  <c r="S18" i="13"/>
  <c r="J19" i="13"/>
  <c r="M19" i="13"/>
  <c r="N19" i="13"/>
  <c r="O19" i="13"/>
  <c r="P19" i="13"/>
  <c r="Q19" i="13"/>
  <c r="R19" i="13"/>
  <c r="S19" i="13"/>
  <c r="J20" i="13"/>
  <c r="M20" i="13"/>
  <c r="N20" i="13"/>
  <c r="O20" i="13"/>
  <c r="P20" i="13"/>
  <c r="Q20" i="13"/>
  <c r="R20" i="13"/>
  <c r="S20" i="13"/>
  <c r="J21" i="13"/>
  <c r="M21" i="13"/>
  <c r="N21" i="13"/>
  <c r="O21" i="13"/>
  <c r="P21" i="13"/>
  <c r="Q21" i="13"/>
  <c r="R21" i="13"/>
  <c r="S21" i="13"/>
  <c r="J22" i="13"/>
  <c r="M22" i="13"/>
  <c r="N22" i="13"/>
  <c r="O22" i="13"/>
  <c r="P22" i="13"/>
  <c r="Q22" i="13"/>
  <c r="R22" i="13"/>
  <c r="S22" i="13"/>
  <c r="J23" i="13"/>
  <c r="M23" i="13"/>
  <c r="N23" i="13"/>
  <c r="O23" i="13"/>
  <c r="P23" i="13"/>
  <c r="Q23" i="13"/>
  <c r="R23" i="13"/>
  <c r="S23" i="13"/>
  <c r="J24" i="13"/>
  <c r="M24" i="13"/>
  <c r="N24" i="13"/>
  <c r="O24" i="13"/>
  <c r="P24" i="13"/>
  <c r="Q24" i="13"/>
  <c r="R24" i="13"/>
  <c r="S24" i="13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A1" i="1"/>
  <c r="A1" i="4" s="1"/>
  <c r="F9" i="4" s="1"/>
  <c r="A18" i="13"/>
  <c r="C18" i="13" s="1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31" i="10"/>
  <c r="K34" i="10"/>
  <c r="K33" i="10"/>
  <c r="K32" i="10"/>
  <c r="K31" i="10"/>
  <c r="H32" i="10"/>
  <c r="H34" i="10"/>
  <c r="H36" i="10"/>
  <c r="H38" i="10"/>
  <c r="H33" i="10"/>
  <c r="H35" i="10"/>
  <c r="H37" i="10"/>
  <c r="H31" i="10"/>
  <c r="D43" i="10"/>
  <c r="E43" i="10"/>
  <c r="D44" i="10"/>
  <c r="E44" i="10"/>
  <c r="D45" i="10"/>
  <c r="E45" i="10"/>
  <c r="D46" i="10"/>
  <c r="E46" i="10"/>
  <c r="D47" i="10"/>
  <c r="E47" i="10"/>
  <c r="D48" i="10"/>
  <c r="E48" i="10"/>
  <c r="D49" i="10"/>
  <c r="E49" i="10"/>
  <c r="D50" i="10"/>
  <c r="E50" i="10"/>
  <c r="D51" i="10"/>
  <c r="E51" i="10"/>
  <c r="D52" i="10"/>
  <c r="E52" i="10"/>
  <c r="D53" i="10"/>
  <c r="E53" i="10"/>
  <c r="D54" i="10"/>
  <c r="E54" i="10"/>
  <c r="D37" i="10"/>
  <c r="E37" i="10"/>
  <c r="D38" i="10"/>
  <c r="E38" i="10"/>
  <c r="D39" i="10"/>
  <c r="E39" i="10"/>
  <c r="D40" i="10"/>
  <c r="E40" i="10"/>
  <c r="D41" i="10"/>
  <c r="E41" i="10"/>
  <c r="D42" i="10"/>
  <c r="E42" i="10"/>
  <c r="E36" i="10"/>
  <c r="E35" i="10"/>
  <c r="D36" i="10"/>
  <c r="D35" i="10"/>
  <c r="D34" i="10"/>
  <c r="D33" i="10"/>
  <c r="E34" i="10"/>
  <c r="E33" i="10"/>
  <c r="E32" i="10"/>
  <c r="D32" i="10"/>
  <c r="E31" i="10"/>
  <c r="D31" i="10"/>
  <c r="T13" i="11"/>
  <c r="T14" i="11"/>
  <c r="T15" i="11"/>
  <c r="T16" i="11"/>
  <c r="T12" i="11"/>
  <c r="T11" i="11"/>
  <c r="Q9" i="11"/>
  <c r="Q10" i="11"/>
  <c r="Q11" i="11"/>
  <c r="Q12" i="11"/>
  <c r="Q13" i="11"/>
  <c r="Q14" i="11"/>
  <c r="N14" i="2" s="1"/>
  <c r="Q15" i="11"/>
  <c r="N15" i="2" s="1"/>
  <c r="Q16" i="11"/>
  <c r="N16" i="2" s="1"/>
  <c r="Q17" i="11"/>
  <c r="Q18" i="11"/>
  <c r="Q19" i="11"/>
  <c r="N19" i="2" s="1"/>
  <c r="Q20" i="11"/>
  <c r="N20" i="2" s="1"/>
  <c r="Q21" i="11"/>
  <c r="N21" i="2" s="1"/>
  <c r="Q22" i="11"/>
  <c r="N22" i="2" s="1"/>
  <c r="Q23" i="11"/>
  <c r="N23" i="2" s="1"/>
  <c r="Q24" i="11"/>
  <c r="N24" i="2" s="1"/>
  <c r="Q25" i="11"/>
  <c r="Q26" i="11"/>
  <c r="Q27" i="11"/>
  <c r="N27" i="2" s="1"/>
  <c r="Q28" i="11"/>
  <c r="Q29" i="11"/>
  <c r="N29" i="2" s="1"/>
  <c r="Q30" i="11"/>
  <c r="Q31" i="11"/>
  <c r="N31" i="2" s="1"/>
  <c r="Q32" i="11"/>
  <c r="N32" i="2" s="1"/>
  <c r="Q33" i="11"/>
  <c r="Q34" i="11"/>
  <c r="Q35" i="11"/>
  <c r="N35" i="2" s="1"/>
  <c r="Q36" i="11"/>
  <c r="Q37" i="11"/>
  <c r="N37" i="2" s="1"/>
  <c r="Q38" i="11"/>
  <c r="N38" i="2" s="1"/>
  <c r="Q39" i="11"/>
  <c r="N39" i="2" s="1"/>
  <c r="Q40" i="11"/>
  <c r="N40" i="2" s="1"/>
  <c r="Q41" i="11"/>
  <c r="Q42" i="11"/>
  <c r="Q43" i="11"/>
  <c r="N43" i="2" s="1"/>
  <c r="Q44" i="11"/>
  <c r="N44" i="2" s="1"/>
  <c r="Q45" i="11"/>
  <c r="N45" i="2" s="1"/>
  <c r="Q46" i="11"/>
  <c r="N46" i="2" s="1"/>
  <c r="Q47" i="11"/>
  <c r="N47" i="2" s="1"/>
  <c r="Q48" i="11"/>
  <c r="N48" i="2" s="1"/>
  <c r="Q49" i="11"/>
  <c r="Q50" i="11"/>
  <c r="Q51" i="11"/>
  <c r="N51" i="2" s="1"/>
  <c r="Q52" i="11"/>
  <c r="Q53" i="11"/>
  <c r="N53" i="2" s="1"/>
  <c r="Q54" i="11"/>
  <c r="N54" i="2" s="1"/>
  <c r="Q55" i="11"/>
  <c r="N55" i="2" s="1"/>
  <c r="Q56" i="11"/>
  <c r="N56" i="2" s="1"/>
  <c r="Q57" i="11"/>
  <c r="Q58" i="11"/>
  <c r="Q59" i="11"/>
  <c r="Q60" i="11"/>
  <c r="Q61" i="11"/>
  <c r="Q62" i="11"/>
  <c r="Q63" i="11"/>
  <c r="Q64" i="11"/>
  <c r="N64" i="2" s="1"/>
  <c r="Q65" i="11"/>
  <c r="Q66" i="11"/>
  <c r="N66" i="2" s="1"/>
  <c r="Q67" i="11"/>
  <c r="N67" i="2" s="1"/>
  <c r="Q68" i="11"/>
  <c r="N68" i="2" s="1"/>
  <c r="Q69" i="11"/>
  <c r="N69" i="2" s="1"/>
  <c r="Q70" i="11"/>
  <c r="N70" i="2" s="1"/>
  <c r="Q71" i="11"/>
  <c r="N71" i="2" s="1"/>
  <c r="Q72" i="11"/>
  <c r="N72" i="2" s="1"/>
  <c r="Q73" i="11"/>
  <c r="Q74" i="11"/>
  <c r="Q75" i="11"/>
  <c r="N75" i="2" s="1"/>
  <c r="Q76" i="11"/>
  <c r="N76" i="2" s="1"/>
  <c r="Q77" i="11"/>
  <c r="N77" i="2" s="1"/>
  <c r="Q78" i="11"/>
  <c r="N78" i="2" s="1"/>
  <c r="Q79" i="11"/>
  <c r="N79" i="2" s="1"/>
  <c r="Q80" i="11"/>
  <c r="N80" i="2" s="1"/>
  <c r="Q81" i="11"/>
  <c r="Q82" i="11"/>
  <c r="Q83" i="11"/>
  <c r="N83" i="2" s="1"/>
  <c r="Q84" i="11"/>
  <c r="N84" i="2" s="1"/>
  <c r="Q85" i="11"/>
  <c r="N85" i="2" s="1"/>
  <c r="Q86" i="11"/>
  <c r="N86" i="2" s="1"/>
  <c r="Q87" i="11"/>
  <c r="N87" i="2" s="1"/>
  <c r="Q88" i="11"/>
  <c r="N88" i="2" s="1"/>
  <c r="Q89" i="11"/>
  <c r="Q90" i="11"/>
  <c r="Q91" i="11"/>
  <c r="N91" i="2" s="1"/>
  <c r="Q92" i="11"/>
  <c r="Q93" i="11"/>
  <c r="N93" i="2" s="1"/>
  <c r="Q94" i="11"/>
  <c r="Q95" i="11"/>
  <c r="N95" i="2" s="1"/>
  <c r="Q96" i="11"/>
  <c r="N96" i="2" s="1"/>
  <c r="Q97" i="11"/>
  <c r="Q98" i="11"/>
  <c r="Q99" i="11"/>
  <c r="N99" i="2" s="1"/>
  <c r="Q100" i="11"/>
  <c r="N100" i="2" s="1"/>
  <c r="Q101" i="11"/>
  <c r="N101" i="2" s="1"/>
  <c r="Q102" i="11"/>
  <c r="Q103" i="11"/>
  <c r="N103" i="2" s="1"/>
  <c r="Q104" i="11"/>
  <c r="N104" i="2" s="1"/>
  <c r="Q105" i="11"/>
  <c r="Q106" i="11"/>
  <c r="Q107" i="11"/>
  <c r="N107" i="2" s="1"/>
  <c r="Q108" i="11"/>
  <c r="N108" i="2" s="1"/>
  <c r="Q109" i="11"/>
  <c r="N109" i="2" s="1"/>
  <c r="Q8" i="11"/>
  <c r="N17" i="2"/>
  <c r="N18" i="2"/>
  <c r="N25" i="2"/>
  <c r="N26" i="2"/>
  <c r="N28" i="2"/>
  <c r="N30" i="2"/>
  <c r="N33" i="2"/>
  <c r="N34" i="2"/>
  <c r="N36" i="2"/>
  <c r="N41" i="2"/>
  <c r="N42" i="2"/>
  <c r="N49" i="2"/>
  <c r="N50" i="2"/>
  <c r="N52" i="2"/>
  <c r="N57" i="2"/>
  <c r="N58" i="2"/>
  <c r="N59" i="2"/>
  <c r="N60" i="2"/>
  <c r="N61" i="2"/>
  <c r="N62" i="2"/>
  <c r="N63" i="2"/>
  <c r="N65" i="2"/>
  <c r="N73" i="2"/>
  <c r="N74" i="2"/>
  <c r="N81" i="2"/>
  <c r="N82" i="2"/>
  <c r="N89" i="2"/>
  <c r="N90" i="2"/>
  <c r="N92" i="2"/>
  <c r="N94" i="2"/>
  <c r="N97" i="2"/>
  <c r="N98" i="2"/>
  <c r="N102" i="2"/>
  <c r="N105" i="2"/>
  <c r="N106" i="2"/>
  <c r="A107" i="11"/>
  <c r="B107" i="11"/>
  <c r="C107" i="11"/>
  <c r="D107" i="11"/>
  <c r="E107" i="11"/>
  <c r="F107" i="11"/>
  <c r="I107" i="11"/>
  <c r="J107" i="11"/>
  <c r="K107" i="11"/>
  <c r="M107" i="11"/>
  <c r="A108" i="11"/>
  <c r="B108" i="11"/>
  <c r="C108" i="11"/>
  <c r="D108" i="11"/>
  <c r="E108" i="11"/>
  <c r="F108" i="11"/>
  <c r="H108" i="11"/>
  <c r="I108" i="11"/>
  <c r="J108" i="11"/>
  <c r="K108" i="11"/>
  <c r="M108" i="11"/>
  <c r="A109" i="11"/>
  <c r="B109" i="11"/>
  <c r="C109" i="11"/>
  <c r="D109" i="11"/>
  <c r="E109" i="11"/>
  <c r="F109" i="11"/>
  <c r="I109" i="11"/>
  <c r="J109" i="11"/>
  <c r="K109" i="11"/>
  <c r="M109" i="11"/>
  <c r="A101" i="11"/>
  <c r="B101" i="11"/>
  <c r="C101" i="11"/>
  <c r="D101" i="11"/>
  <c r="E101" i="11"/>
  <c r="F101" i="11"/>
  <c r="H101" i="11" s="1"/>
  <c r="I101" i="11"/>
  <c r="J101" i="11"/>
  <c r="K101" i="11"/>
  <c r="M101" i="11"/>
  <c r="A102" i="11"/>
  <c r="B102" i="11"/>
  <c r="C102" i="11"/>
  <c r="L102" i="11" s="1"/>
  <c r="D102" i="11"/>
  <c r="H102" i="11" s="1"/>
  <c r="E102" i="11"/>
  <c r="F102" i="11"/>
  <c r="I102" i="11"/>
  <c r="J102" i="11"/>
  <c r="K102" i="11"/>
  <c r="M102" i="11"/>
  <c r="A103" i="11"/>
  <c r="B103" i="11"/>
  <c r="C103" i="11"/>
  <c r="D103" i="11"/>
  <c r="E103" i="11"/>
  <c r="F103" i="11"/>
  <c r="I103" i="11"/>
  <c r="J103" i="11"/>
  <c r="K103" i="11"/>
  <c r="M103" i="11"/>
  <c r="A104" i="11"/>
  <c r="B104" i="11"/>
  <c r="C104" i="11"/>
  <c r="D104" i="11"/>
  <c r="L104" i="11" s="1"/>
  <c r="E104" i="11"/>
  <c r="F104" i="11"/>
  <c r="I104" i="11"/>
  <c r="J104" i="11"/>
  <c r="K104" i="11"/>
  <c r="M104" i="11"/>
  <c r="A105" i="11"/>
  <c r="B105" i="11"/>
  <c r="C105" i="11"/>
  <c r="D105" i="11"/>
  <c r="E105" i="11"/>
  <c r="F105" i="11"/>
  <c r="I105" i="11"/>
  <c r="J105" i="11"/>
  <c r="K105" i="11"/>
  <c r="M105" i="11"/>
  <c r="A106" i="11"/>
  <c r="B106" i="11"/>
  <c r="C106" i="11"/>
  <c r="L106" i="11" s="1"/>
  <c r="D106" i="11"/>
  <c r="H106" i="11" s="1"/>
  <c r="E106" i="11"/>
  <c r="F106" i="11"/>
  <c r="I106" i="11"/>
  <c r="J106" i="11"/>
  <c r="K106" i="11"/>
  <c r="M106" i="11"/>
  <c r="A22" i="11"/>
  <c r="B22" i="11"/>
  <c r="C22" i="11"/>
  <c r="D22" i="11"/>
  <c r="H22" i="11" s="1"/>
  <c r="E22" i="11"/>
  <c r="F22" i="11"/>
  <c r="I22" i="11"/>
  <c r="J22" i="11"/>
  <c r="K22" i="11"/>
  <c r="M22" i="11"/>
  <c r="A23" i="11"/>
  <c r="B23" i="11"/>
  <c r="C23" i="11"/>
  <c r="D23" i="11"/>
  <c r="E23" i="11"/>
  <c r="H23" i="11" s="1"/>
  <c r="F23" i="11"/>
  <c r="I23" i="11"/>
  <c r="J23" i="11"/>
  <c r="K23" i="11"/>
  <c r="M23" i="11"/>
  <c r="A24" i="11"/>
  <c r="B24" i="11"/>
  <c r="C24" i="11"/>
  <c r="D24" i="11"/>
  <c r="E24" i="11"/>
  <c r="L24" i="11" s="1"/>
  <c r="F24" i="11"/>
  <c r="I24" i="11"/>
  <c r="J24" i="11"/>
  <c r="K24" i="11"/>
  <c r="M24" i="11"/>
  <c r="A25" i="11"/>
  <c r="B25" i="11"/>
  <c r="C25" i="11"/>
  <c r="L25" i="11" s="1"/>
  <c r="D25" i="11"/>
  <c r="E25" i="11"/>
  <c r="F25" i="11"/>
  <c r="I25" i="11"/>
  <c r="J25" i="11"/>
  <c r="K25" i="11"/>
  <c r="M25" i="11"/>
  <c r="A26" i="11"/>
  <c r="B26" i="11"/>
  <c r="C26" i="11"/>
  <c r="D26" i="11"/>
  <c r="E26" i="11"/>
  <c r="F26" i="11"/>
  <c r="I26" i="11"/>
  <c r="J26" i="11"/>
  <c r="K26" i="11"/>
  <c r="M26" i="11"/>
  <c r="A27" i="11"/>
  <c r="B27" i="11"/>
  <c r="C27" i="11"/>
  <c r="D27" i="11"/>
  <c r="E27" i="11"/>
  <c r="H27" i="11" s="1"/>
  <c r="F27" i="11"/>
  <c r="I27" i="11"/>
  <c r="J27" i="11"/>
  <c r="K27" i="11"/>
  <c r="M27" i="11"/>
  <c r="A28" i="11"/>
  <c r="B28" i="11"/>
  <c r="C28" i="11"/>
  <c r="D28" i="11"/>
  <c r="E28" i="11"/>
  <c r="F28" i="11"/>
  <c r="I28" i="11"/>
  <c r="J28" i="11"/>
  <c r="K28" i="11"/>
  <c r="M28" i="11"/>
  <c r="A29" i="11"/>
  <c r="B29" i="11"/>
  <c r="C29" i="11"/>
  <c r="L29" i="11" s="1"/>
  <c r="D29" i="11"/>
  <c r="E29" i="11"/>
  <c r="F29" i="11"/>
  <c r="I29" i="11"/>
  <c r="J29" i="11"/>
  <c r="K29" i="11"/>
  <c r="M29" i="11"/>
  <c r="A30" i="11"/>
  <c r="B30" i="11"/>
  <c r="C30" i="11"/>
  <c r="D30" i="11"/>
  <c r="E30" i="11"/>
  <c r="L30" i="11" s="1"/>
  <c r="F30" i="11"/>
  <c r="I30" i="11"/>
  <c r="J30" i="11"/>
  <c r="K30" i="11"/>
  <c r="M30" i="11"/>
  <c r="A31" i="11"/>
  <c r="B31" i="11"/>
  <c r="C31" i="11"/>
  <c r="D31" i="11"/>
  <c r="E31" i="11"/>
  <c r="F31" i="11"/>
  <c r="I31" i="11"/>
  <c r="J31" i="11"/>
  <c r="K31" i="11"/>
  <c r="M31" i="11"/>
  <c r="A32" i="11"/>
  <c r="B32" i="11"/>
  <c r="C32" i="11"/>
  <c r="D32" i="11"/>
  <c r="E32" i="11"/>
  <c r="F32" i="11"/>
  <c r="I32" i="11"/>
  <c r="J32" i="11"/>
  <c r="K32" i="11"/>
  <c r="M32" i="11"/>
  <c r="A33" i="11"/>
  <c r="B33" i="11"/>
  <c r="C33" i="11"/>
  <c r="D33" i="11"/>
  <c r="H33" i="11" s="1"/>
  <c r="E33" i="11"/>
  <c r="F33" i="11"/>
  <c r="L33" i="11" s="1"/>
  <c r="I33" i="11"/>
  <c r="J33" i="11"/>
  <c r="K33" i="11"/>
  <c r="M33" i="11"/>
  <c r="A34" i="11"/>
  <c r="B34" i="11"/>
  <c r="C34" i="11"/>
  <c r="D34" i="11"/>
  <c r="E34" i="11"/>
  <c r="F34" i="11"/>
  <c r="I34" i="11"/>
  <c r="J34" i="11"/>
  <c r="K34" i="11"/>
  <c r="M34" i="11"/>
  <c r="A35" i="11"/>
  <c r="B35" i="11"/>
  <c r="C35" i="11"/>
  <c r="D35" i="11"/>
  <c r="L35" i="11" s="1"/>
  <c r="E35" i="11"/>
  <c r="H35" i="11" s="1"/>
  <c r="F35" i="11"/>
  <c r="I35" i="11"/>
  <c r="J35" i="11"/>
  <c r="K35" i="11"/>
  <c r="M35" i="11"/>
  <c r="A36" i="11"/>
  <c r="B36" i="11"/>
  <c r="C36" i="11"/>
  <c r="D36" i="11"/>
  <c r="E36" i="11"/>
  <c r="F36" i="11"/>
  <c r="I36" i="11"/>
  <c r="J36" i="11"/>
  <c r="K36" i="11"/>
  <c r="M36" i="11"/>
  <c r="A37" i="11"/>
  <c r="B37" i="11"/>
  <c r="C37" i="11"/>
  <c r="D37" i="11"/>
  <c r="L37" i="11" s="1"/>
  <c r="E37" i="11"/>
  <c r="F37" i="11"/>
  <c r="I37" i="11"/>
  <c r="J37" i="11"/>
  <c r="K37" i="11"/>
  <c r="M37" i="11"/>
  <c r="A38" i="11"/>
  <c r="B38" i="11"/>
  <c r="C38" i="11"/>
  <c r="H38" i="11" s="1"/>
  <c r="D38" i="11"/>
  <c r="E38" i="11"/>
  <c r="F38" i="11"/>
  <c r="I38" i="11"/>
  <c r="J38" i="11"/>
  <c r="K38" i="11"/>
  <c r="L38" i="11"/>
  <c r="M38" i="11"/>
  <c r="A39" i="11"/>
  <c r="B39" i="11"/>
  <c r="C39" i="11"/>
  <c r="L39" i="11" s="1"/>
  <c r="D39" i="11"/>
  <c r="E39" i="11"/>
  <c r="H39" i="11" s="1"/>
  <c r="F39" i="11"/>
  <c r="I39" i="11"/>
  <c r="J39" i="11"/>
  <c r="K39" i="11"/>
  <c r="M39" i="11"/>
  <c r="A40" i="11"/>
  <c r="B40" i="11"/>
  <c r="C40" i="11"/>
  <c r="H40" i="11" s="1"/>
  <c r="D40" i="11"/>
  <c r="E40" i="11"/>
  <c r="F40" i="11"/>
  <c r="I40" i="11"/>
  <c r="J40" i="11"/>
  <c r="K40" i="11"/>
  <c r="M40" i="11"/>
  <c r="A41" i="11"/>
  <c r="B41" i="11"/>
  <c r="C41" i="11"/>
  <c r="L41" i="11" s="1"/>
  <c r="D41" i="11"/>
  <c r="E41" i="11"/>
  <c r="F41" i="11"/>
  <c r="I41" i="11"/>
  <c r="J41" i="11"/>
  <c r="K41" i="11"/>
  <c r="M41" i="11"/>
  <c r="A42" i="11"/>
  <c r="B42" i="11"/>
  <c r="C42" i="11"/>
  <c r="D42" i="11"/>
  <c r="H42" i="11" s="1"/>
  <c r="E42" i="11"/>
  <c r="F42" i="11"/>
  <c r="I42" i="11"/>
  <c r="J42" i="11"/>
  <c r="K42" i="11"/>
  <c r="M42" i="11"/>
  <c r="A43" i="11"/>
  <c r="B43" i="11"/>
  <c r="C43" i="11"/>
  <c r="D43" i="11"/>
  <c r="E43" i="11"/>
  <c r="F43" i="11"/>
  <c r="I43" i="11"/>
  <c r="J43" i="11"/>
  <c r="K43" i="11"/>
  <c r="L43" i="11"/>
  <c r="M43" i="11"/>
  <c r="A44" i="11"/>
  <c r="B44" i="11"/>
  <c r="C44" i="11"/>
  <c r="D44" i="11"/>
  <c r="E44" i="11"/>
  <c r="F44" i="11"/>
  <c r="I44" i="11"/>
  <c r="J44" i="11"/>
  <c r="K44" i="11"/>
  <c r="M44" i="11"/>
  <c r="A45" i="11"/>
  <c r="B45" i="11"/>
  <c r="C45" i="11"/>
  <c r="D45" i="11"/>
  <c r="E45" i="11"/>
  <c r="F45" i="11"/>
  <c r="I45" i="11"/>
  <c r="J45" i="11"/>
  <c r="K45" i="11"/>
  <c r="M45" i="11"/>
  <c r="A46" i="11"/>
  <c r="B46" i="11"/>
  <c r="C46" i="11"/>
  <c r="L46" i="11" s="1"/>
  <c r="D46" i="11"/>
  <c r="E46" i="11"/>
  <c r="F46" i="11"/>
  <c r="I46" i="11"/>
  <c r="J46" i="11"/>
  <c r="K46" i="11"/>
  <c r="M46" i="11"/>
  <c r="A47" i="11"/>
  <c r="B47" i="11"/>
  <c r="C47" i="11"/>
  <c r="D47" i="11"/>
  <c r="E47" i="11"/>
  <c r="F47" i="11"/>
  <c r="I47" i="11"/>
  <c r="J47" i="11"/>
  <c r="K47" i="11"/>
  <c r="M47" i="11"/>
  <c r="A48" i="11"/>
  <c r="B48" i="11"/>
  <c r="C48" i="11"/>
  <c r="L48" i="11" s="1"/>
  <c r="D48" i="11"/>
  <c r="E48" i="11"/>
  <c r="F48" i="11"/>
  <c r="I48" i="11"/>
  <c r="J48" i="11"/>
  <c r="K48" i="11"/>
  <c r="M48" i="11"/>
  <c r="A49" i="11"/>
  <c r="B49" i="11"/>
  <c r="C49" i="11"/>
  <c r="L49" i="11" s="1"/>
  <c r="D49" i="11"/>
  <c r="E49" i="11"/>
  <c r="F49" i="11"/>
  <c r="I49" i="11"/>
  <c r="J49" i="11"/>
  <c r="K49" i="11"/>
  <c r="M49" i="11"/>
  <c r="A50" i="11"/>
  <c r="B50" i="11"/>
  <c r="C50" i="11"/>
  <c r="D50" i="11"/>
  <c r="E50" i="11"/>
  <c r="F50" i="11"/>
  <c r="I50" i="11"/>
  <c r="J50" i="11"/>
  <c r="K50" i="11"/>
  <c r="M50" i="11"/>
  <c r="A51" i="11"/>
  <c r="B51" i="11"/>
  <c r="C51" i="11"/>
  <c r="D51" i="11"/>
  <c r="H51" i="11" s="1"/>
  <c r="E51" i="11"/>
  <c r="F51" i="11"/>
  <c r="I51" i="11"/>
  <c r="J51" i="11"/>
  <c r="K51" i="11"/>
  <c r="M51" i="11"/>
  <c r="A52" i="11"/>
  <c r="B52" i="11"/>
  <c r="C52" i="11"/>
  <c r="D52" i="11"/>
  <c r="E52" i="11"/>
  <c r="L52" i="11" s="1"/>
  <c r="F52" i="11"/>
  <c r="I52" i="11"/>
  <c r="J52" i="11"/>
  <c r="K52" i="11"/>
  <c r="M52" i="11"/>
  <c r="A53" i="11"/>
  <c r="B53" i="11"/>
  <c r="C53" i="11"/>
  <c r="L53" i="11" s="1"/>
  <c r="D53" i="11"/>
  <c r="E53" i="11"/>
  <c r="H53" i="11" s="1"/>
  <c r="F53" i="11"/>
  <c r="I53" i="11"/>
  <c r="J53" i="11"/>
  <c r="K53" i="11"/>
  <c r="M53" i="11"/>
  <c r="A54" i="11"/>
  <c r="B54" i="11"/>
  <c r="C54" i="11"/>
  <c r="D54" i="11"/>
  <c r="E54" i="11"/>
  <c r="F54" i="11"/>
  <c r="I54" i="11"/>
  <c r="J54" i="11"/>
  <c r="K54" i="11"/>
  <c r="M54" i="11"/>
  <c r="A55" i="11"/>
  <c r="B55" i="11"/>
  <c r="C55" i="11"/>
  <c r="L55" i="11" s="1"/>
  <c r="D55" i="11"/>
  <c r="E55" i="11"/>
  <c r="F55" i="11"/>
  <c r="I55" i="11"/>
  <c r="J55" i="11"/>
  <c r="K55" i="11"/>
  <c r="M55" i="11"/>
  <c r="A56" i="11"/>
  <c r="B56" i="11"/>
  <c r="C56" i="11"/>
  <c r="H56" i="11" s="1"/>
  <c r="D56" i="11"/>
  <c r="E56" i="11"/>
  <c r="F56" i="11"/>
  <c r="I56" i="11"/>
  <c r="J56" i="11"/>
  <c r="K56" i="11"/>
  <c r="M56" i="11"/>
  <c r="A57" i="11"/>
  <c r="B57" i="11"/>
  <c r="C57" i="11"/>
  <c r="D57" i="11"/>
  <c r="E57" i="11"/>
  <c r="F57" i="11"/>
  <c r="I57" i="11"/>
  <c r="J57" i="11"/>
  <c r="K57" i="11"/>
  <c r="M57" i="11"/>
  <c r="A58" i="11"/>
  <c r="B58" i="11"/>
  <c r="C58" i="11"/>
  <c r="D58" i="11"/>
  <c r="H58" i="11" s="1"/>
  <c r="E58" i="11"/>
  <c r="F58" i="11"/>
  <c r="I58" i="11"/>
  <c r="J58" i="11"/>
  <c r="K58" i="11"/>
  <c r="M58" i="11"/>
  <c r="A59" i="11"/>
  <c r="B59" i="11"/>
  <c r="C59" i="11"/>
  <c r="D59" i="11"/>
  <c r="E59" i="11"/>
  <c r="F59" i="11"/>
  <c r="I59" i="11"/>
  <c r="J59" i="11"/>
  <c r="K59" i="11"/>
  <c r="M59" i="11"/>
  <c r="A60" i="11"/>
  <c r="B60" i="11"/>
  <c r="C60" i="11"/>
  <c r="D60" i="11"/>
  <c r="E60" i="11"/>
  <c r="F60" i="11"/>
  <c r="I60" i="11"/>
  <c r="J60" i="11"/>
  <c r="K60" i="11"/>
  <c r="M60" i="11"/>
  <c r="A61" i="11"/>
  <c r="B61" i="11"/>
  <c r="C61" i="11"/>
  <c r="D61" i="11"/>
  <c r="E61" i="11"/>
  <c r="H61" i="11" s="1"/>
  <c r="F61" i="11"/>
  <c r="L61" i="11" s="1"/>
  <c r="I61" i="11"/>
  <c r="J61" i="11"/>
  <c r="K61" i="11"/>
  <c r="M61" i="11"/>
  <c r="A62" i="11"/>
  <c r="B62" i="11"/>
  <c r="C62" i="11"/>
  <c r="L62" i="11" s="1"/>
  <c r="D62" i="11"/>
  <c r="E62" i="11"/>
  <c r="F62" i="11"/>
  <c r="I62" i="11"/>
  <c r="J62" i="11"/>
  <c r="K62" i="11"/>
  <c r="M62" i="11"/>
  <c r="A63" i="11"/>
  <c r="B63" i="11"/>
  <c r="C63" i="11"/>
  <c r="D63" i="11"/>
  <c r="E63" i="11"/>
  <c r="F63" i="11"/>
  <c r="I63" i="11"/>
  <c r="J63" i="11"/>
  <c r="K63" i="11"/>
  <c r="M63" i="11"/>
  <c r="A64" i="11"/>
  <c r="B64" i="11"/>
  <c r="C64" i="11"/>
  <c r="D64" i="11"/>
  <c r="E64" i="11"/>
  <c r="F64" i="11"/>
  <c r="I64" i="11"/>
  <c r="J64" i="11"/>
  <c r="K64" i="11"/>
  <c r="M64" i="11"/>
  <c r="A65" i="11"/>
  <c r="B65" i="11"/>
  <c r="C65" i="11"/>
  <c r="D65" i="11"/>
  <c r="E65" i="11"/>
  <c r="F65" i="11"/>
  <c r="I65" i="11"/>
  <c r="J65" i="11"/>
  <c r="K65" i="11"/>
  <c r="M65" i="11"/>
  <c r="A66" i="11"/>
  <c r="B66" i="11"/>
  <c r="C66" i="11"/>
  <c r="D66" i="11"/>
  <c r="E66" i="11"/>
  <c r="F66" i="11"/>
  <c r="I66" i="11"/>
  <c r="J66" i="11"/>
  <c r="K66" i="11"/>
  <c r="M66" i="11"/>
  <c r="A67" i="11"/>
  <c r="B67" i="11"/>
  <c r="C67" i="11"/>
  <c r="D67" i="11"/>
  <c r="H67" i="11" s="1"/>
  <c r="E67" i="11"/>
  <c r="F67" i="11"/>
  <c r="I67" i="11"/>
  <c r="J67" i="11"/>
  <c r="K67" i="11"/>
  <c r="M67" i="11"/>
  <c r="A68" i="11"/>
  <c r="B68" i="11"/>
  <c r="C68" i="11"/>
  <c r="D68" i="11"/>
  <c r="E68" i="11"/>
  <c r="F68" i="11"/>
  <c r="I68" i="11"/>
  <c r="J68" i="11"/>
  <c r="K68" i="11"/>
  <c r="L68" i="11"/>
  <c r="M68" i="11"/>
  <c r="A69" i="11"/>
  <c r="B69" i="11"/>
  <c r="C69" i="11"/>
  <c r="D69" i="11"/>
  <c r="E69" i="11"/>
  <c r="F69" i="11"/>
  <c r="I69" i="11"/>
  <c r="J69" i="11"/>
  <c r="K69" i="11"/>
  <c r="M69" i="11"/>
  <c r="A70" i="11"/>
  <c r="B70" i="11"/>
  <c r="C70" i="11"/>
  <c r="D70" i="11"/>
  <c r="E70" i="11"/>
  <c r="F70" i="11"/>
  <c r="I70" i="11"/>
  <c r="J70" i="11"/>
  <c r="K70" i="11"/>
  <c r="M70" i="11"/>
  <c r="A71" i="11"/>
  <c r="B71" i="11"/>
  <c r="C71" i="11"/>
  <c r="L71" i="11" s="1"/>
  <c r="D71" i="11"/>
  <c r="E71" i="11"/>
  <c r="F71" i="11"/>
  <c r="I71" i="11"/>
  <c r="J71" i="11"/>
  <c r="K71" i="11"/>
  <c r="M71" i="11"/>
  <c r="A72" i="11"/>
  <c r="B72" i="11"/>
  <c r="C72" i="11"/>
  <c r="H72" i="11" s="1"/>
  <c r="D72" i="11"/>
  <c r="E72" i="11"/>
  <c r="F72" i="11"/>
  <c r="I72" i="11"/>
  <c r="J72" i="11"/>
  <c r="K72" i="11"/>
  <c r="M72" i="11"/>
  <c r="A73" i="11"/>
  <c r="B73" i="11"/>
  <c r="C73" i="11"/>
  <c r="D73" i="11"/>
  <c r="L73" i="11" s="1"/>
  <c r="E73" i="11"/>
  <c r="F73" i="11"/>
  <c r="I73" i="11"/>
  <c r="J73" i="11"/>
  <c r="K73" i="11"/>
  <c r="M73" i="11"/>
  <c r="A74" i="11"/>
  <c r="B74" i="11"/>
  <c r="C74" i="11"/>
  <c r="D74" i="11"/>
  <c r="H74" i="11" s="1"/>
  <c r="E74" i="11"/>
  <c r="F74" i="11"/>
  <c r="I74" i="11"/>
  <c r="J74" i="11"/>
  <c r="K74" i="11"/>
  <c r="M74" i="11"/>
  <c r="A75" i="11"/>
  <c r="B75" i="11"/>
  <c r="C75" i="11"/>
  <c r="D75" i="11"/>
  <c r="E75" i="11"/>
  <c r="F75" i="11"/>
  <c r="I75" i="11"/>
  <c r="J75" i="11"/>
  <c r="K75" i="11"/>
  <c r="M75" i="11"/>
  <c r="A76" i="11"/>
  <c r="B76" i="11"/>
  <c r="C76" i="11"/>
  <c r="L76" i="11" s="1"/>
  <c r="D76" i="11"/>
  <c r="E76" i="11"/>
  <c r="F76" i="11"/>
  <c r="I76" i="11"/>
  <c r="J76" i="11"/>
  <c r="K76" i="11"/>
  <c r="M76" i="11"/>
  <c r="A77" i="11"/>
  <c r="B77" i="11"/>
  <c r="C77" i="11"/>
  <c r="D77" i="11"/>
  <c r="E77" i="11"/>
  <c r="F77" i="11"/>
  <c r="I77" i="11"/>
  <c r="J77" i="11"/>
  <c r="K77" i="11"/>
  <c r="M77" i="11"/>
  <c r="A78" i="11"/>
  <c r="B78" i="11"/>
  <c r="C78" i="11"/>
  <c r="L78" i="11" s="1"/>
  <c r="D78" i="11"/>
  <c r="E78" i="11"/>
  <c r="F78" i="11"/>
  <c r="I78" i="11"/>
  <c r="J78" i="11"/>
  <c r="K78" i="11"/>
  <c r="M78" i="11"/>
  <c r="A79" i="11"/>
  <c r="B79" i="11"/>
  <c r="C79" i="11"/>
  <c r="D79" i="11"/>
  <c r="E79" i="11"/>
  <c r="F79" i="11"/>
  <c r="I79" i="11"/>
  <c r="J79" i="11"/>
  <c r="K79" i="11"/>
  <c r="M79" i="11"/>
  <c r="A80" i="11"/>
  <c r="B80" i="11"/>
  <c r="C80" i="11"/>
  <c r="D80" i="11"/>
  <c r="E80" i="11"/>
  <c r="F80" i="11"/>
  <c r="I80" i="11"/>
  <c r="J80" i="11"/>
  <c r="K80" i="11"/>
  <c r="M80" i="11"/>
  <c r="A81" i="11"/>
  <c r="B81" i="11"/>
  <c r="C81" i="11"/>
  <c r="H81" i="11" s="1"/>
  <c r="D81" i="11"/>
  <c r="E81" i="11"/>
  <c r="F81" i="11"/>
  <c r="I81" i="11"/>
  <c r="J81" i="11"/>
  <c r="K81" i="11"/>
  <c r="L81" i="11"/>
  <c r="M81" i="11"/>
  <c r="A82" i="11"/>
  <c r="B82" i="11"/>
  <c r="C82" i="11"/>
  <c r="D82" i="11"/>
  <c r="E82" i="11"/>
  <c r="F82" i="11"/>
  <c r="I82" i="11"/>
  <c r="J82" i="11"/>
  <c r="K82" i="11"/>
  <c r="M82" i="11"/>
  <c r="A83" i="11"/>
  <c r="B83" i="11"/>
  <c r="C83" i="11"/>
  <c r="L83" i="11" s="1"/>
  <c r="D83" i="11"/>
  <c r="E83" i="11"/>
  <c r="F83" i="11"/>
  <c r="I83" i="11"/>
  <c r="J83" i="11"/>
  <c r="K83" i="11"/>
  <c r="M83" i="11"/>
  <c r="A84" i="11"/>
  <c r="B84" i="11"/>
  <c r="G84" i="11" s="1"/>
  <c r="C84" i="11"/>
  <c r="D84" i="11"/>
  <c r="E84" i="11"/>
  <c r="F84" i="11"/>
  <c r="I84" i="11"/>
  <c r="J84" i="11"/>
  <c r="K84" i="11"/>
  <c r="M84" i="11"/>
  <c r="A85" i="11"/>
  <c r="B85" i="11"/>
  <c r="C85" i="11"/>
  <c r="D85" i="11"/>
  <c r="E85" i="11"/>
  <c r="F85" i="11"/>
  <c r="I85" i="11"/>
  <c r="J85" i="11"/>
  <c r="K85" i="11"/>
  <c r="M85" i="11"/>
  <c r="A86" i="11"/>
  <c r="B86" i="11"/>
  <c r="C86" i="11"/>
  <c r="D86" i="11"/>
  <c r="E86" i="11"/>
  <c r="F86" i="11"/>
  <c r="I86" i="11"/>
  <c r="J86" i="11"/>
  <c r="K86" i="11"/>
  <c r="M86" i="11"/>
  <c r="A87" i="11"/>
  <c r="B87" i="11"/>
  <c r="C87" i="11"/>
  <c r="D87" i="11"/>
  <c r="E87" i="11"/>
  <c r="F87" i="11"/>
  <c r="I87" i="11"/>
  <c r="J87" i="11"/>
  <c r="K87" i="11"/>
  <c r="M87" i="11"/>
  <c r="A88" i="11"/>
  <c r="B88" i="11"/>
  <c r="C88" i="11"/>
  <c r="H88" i="11" s="1"/>
  <c r="D88" i="11"/>
  <c r="L88" i="11" s="1"/>
  <c r="E88" i="11"/>
  <c r="F88" i="11"/>
  <c r="I88" i="11"/>
  <c r="J88" i="11"/>
  <c r="K88" i="11"/>
  <c r="M88" i="11"/>
  <c r="A89" i="11"/>
  <c r="B89" i="11"/>
  <c r="C89" i="11"/>
  <c r="D89" i="11"/>
  <c r="E89" i="11"/>
  <c r="F89" i="11"/>
  <c r="I89" i="11"/>
  <c r="J89" i="11"/>
  <c r="K89" i="11"/>
  <c r="M89" i="11"/>
  <c r="A90" i="11"/>
  <c r="B90" i="11"/>
  <c r="C90" i="11"/>
  <c r="D90" i="11"/>
  <c r="H90" i="11" s="1"/>
  <c r="E90" i="11"/>
  <c r="F90" i="11"/>
  <c r="I90" i="11"/>
  <c r="J90" i="11"/>
  <c r="K90" i="11"/>
  <c r="M90" i="11"/>
  <c r="A91" i="11"/>
  <c r="B91" i="11"/>
  <c r="C91" i="11"/>
  <c r="D91" i="11"/>
  <c r="E91" i="11"/>
  <c r="F91" i="11"/>
  <c r="I91" i="11"/>
  <c r="J91" i="11"/>
  <c r="K91" i="11"/>
  <c r="L91" i="11"/>
  <c r="M91" i="11"/>
  <c r="A92" i="11"/>
  <c r="B92" i="11"/>
  <c r="C92" i="11"/>
  <c r="D92" i="11"/>
  <c r="E92" i="11"/>
  <c r="F92" i="11"/>
  <c r="I92" i="11"/>
  <c r="J92" i="11"/>
  <c r="K92" i="11"/>
  <c r="M92" i="11"/>
  <c r="A93" i="11"/>
  <c r="B93" i="11"/>
  <c r="C93" i="11"/>
  <c r="D93" i="11"/>
  <c r="E93" i="11"/>
  <c r="F93" i="11"/>
  <c r="I93" i="11"/>
  <c r="J93" i="11"/>
  <c r="K93" i="11"/>
  <c r="M93" i="11"/>
  <c r="A94" i="11"/>
  <c r="B94" i="11"/>
  <c r="C94" i="11"/>
  <c r="L94" i="11" s="1"/>
  <c r="D94" i="11"/>
  <c r="E94" i="11"/>
  <c r="F94" i="11"/>
  <c r="I94" i="11"/>
  <c r="J94" i="11"/>
  <c r="K94" i="11"/>
  <c r="M94" i="11"/>
  <c r="A95" i="11"/>
  <c r="B95" i="11"/>
  <c r="C95" i="11"/>
  <c r="D95" i="11"/>
  <c r="E95" i="11"/>
  <c r="F95" i="11"/>
  <c r="I95" i="11"/>
  <c r="J95" i="11"/>
  <c r="K95" i="11"/>
  <c r="M95" i="11"/>
  <c r="A96" i="11"/>
  <c r="B96" i="11"/>
  <c r="C96" i="11"/>
  <c r="D96" i="11"/>
  <c r="E96" i="11"/>
  <c r="F96" i="11"/>
  <c r="I96" i="11"/>
  <c r="J96" i="11"/>
  <c r="K96" i="11"/>
  <c r="L96" i="11"/>
  <c r="M96" i="11"/>
  <c r="A97" i="11"/>
  <c r="B97" i="11"/>
  <c r="C97" i="11"/>
  <c r="H97" i="11" s="1"/>
  <c r="D97" i="11"/>
  <c r="E97" i="11"/>
  <c r="F97" i="11"/>
  <c r="I97" i="11"/>
  <c r="J97" i="11"/>
  <c r="K97" i="11"/>
  <c r="M97" i="11"/>
  <c r="A98" i="11"/>
  <c r="B98" i="11"/>
  <c r="C98" i="11"/>
  <c r="D98" i="11"/>
  <c r="E98" i="11"/>
  <c r="F98" i="11"/>
  <c r="I98" i="11"/>
  <c r="J98" i="11"/>
  <c r="K98" i="11"/>
  <c r="L98" i="11"/>
  <c r="M98" i="11"/>
  <c r="A99" i="11"/>
  <c r="B99" i="11"/>
  <c r="C99" i="11"/>
  <c r="D99" i="11"/>
  <c r="E99" i="11"/>
  <c r="F99" i="11"/>
  <c r="I99" i="11"/>
  <c r="J99" i="11"/>
  <c r="K99" i="11"/>
  <c r="M99" i="11"/>
  <c r="A100" i="11"/>
  <c r="B100" i="11"/>
  <c r="G100" i="11" s="1"/>
  <c r="C100" i="11"/>
  <c r="D100" i="11"/>
  <c r="E100" i="11"/>
  <c r="F100" i="11"/>
  <c r="I100" i="11"/>
  <c r="J100" i="11"/>
  <c r="K100" i="11"/>
  <c r="M100" i="11"/>
  <c r="A10" i="11"/>
  <c r="B10" i="11"/>
  <c r="C10" i="11"/>
  <c r="L10" i="11" s="1"/>
  <c r="D10" i="11"/>
  <c r="E10" i="11"/>
  <c r="F10" i="11"/>
  <c r="I10" i="11"/>
  <c r="J10" i="11"/>
  <c r="K10" i="11"/>
  <c r="M10" i="11"/>
  <c r="A11" i="11"/>
  <c r="B11" i="11"/>
  <c r="C11" i="11"/>
  <c r="D11" i="11"/>
  <c r="E11" i="11"/>
  <c r="F11" i="11"/>
  <c r="I11" i="11"/>
  <c r="J11" i="11"/>
  <c r="K11" i="11"/>
  <c r="M11" i="11"/>
  <c r="A12" i="11"/>
  <c r="B12" i="11"/>
  <c r="C12" i="11"/>
  <c r="D12" i="11"/>
  <c r="E12" i="11"/>
  <c r="F12" i="11"/>
  <c r="I12" i="11"/>
  <c r="J12" i="11"/>
  <c r="K12" i="11"/>
  <c r="L12" i="11"/>
  <c r="M12" i="11"/>
  <c r="A13" i="11"/>
  <c r="B13" i="11"/>
  <c r="C13" i="11"/>
  <c r="D13" i="11"/>
  <c r="E13" i="11"/>
  <c r="F13" i="11"/>
  <c r="I13" i="11"/>
  <c r="J13" i="11"/>
  <c r="K13" i="11"/>
  <c r="M13" i="11"/>
  <c r="A14" i="11"/>
  <c r="B14" i="11"/>
  <c r="C14" i="11"/>
  <c r="D14" i="11"/>
  <c r="H14" i="11" s="1"/>
  <c r="E14" i="11"/>
  <c r="F14" i="11"/>
  <c r="I14" i="11"/>
  <c r="J14" i="11"/>
  <c r="K14" i="11"/>
  <c r="M14" i="11"/>
  <c r="A15" i="11"/>
  <c r="B15" i="11"/>
  <c r="C15" i="11"/>
  <c r="D15" i="11"/>
  <c r="E15" i="11"/>
  <c r="F15" i="11"/>
  <c r="H15" i="11"/>
  <c r="I15" i="11"/>
  <c r="J15" i="11"/>
  <c r="K15" i="11"/>
  <c r="M15" i="11"/>
  <c r="A16" i="11"/>
  <c r="B16" i="11"/>
  <c r="C16" i="11"/>
  <c r="D16" i="11"/>
  <c r="E16" i="11"/>
  <c r="L16" i="11" s="1"/>
  <c r="F16" i="11"/>
  <c r="I16" i="11"/>
  <c r="J16" i="11"/>
  <c r="K16" i="11"/>
  <c r="M16" i="11"/>
  <c r="A17" i="11"/>
  <c r="B17" i="11"/>
  <c r="C17" i="11"/>
  <c r="L17" i="11" s="1"/>
  <c r="D17" i="11"/>
  <c r="E17" i="11"/>
  <c r="F17" i="11"/>
  <c r="I17" i="11"/>
  <c r="J17" i="11"/>
  <c r="K17" i="11"/>
  <c r="M17" i="11"/>
  <c r="A18" i="11"/>
  <c r="B18" i="11"/>
  <c r="C18" i="11"/>
  <c r="H18" i="11" s="1"/>
  <c r="D18" i="11"/>
  <c r="E18" i="11"/>
  <c r="F18" i="11"/>
  <c r="I18" i="11"/>
  <c r="J18" i="11"/>
  <c r="K18" i="11"/>
  <c r="M18" i="11"/>
  <c r="A19" i="11"/>
  <c r="B19" i="11"/>
  <c r="C19" i="11"/>
  <c r="H19" i="11" s="1"/>
  <c r="D19" i="11"/>
  <c r="E19" i="11"/>
  <c r="F19" i="11"/>
  <c r="I19" i="11"/>
  <c r="J19" i="11"/>
  <c r="K19" i="11"/>
  <c r="M19" i="11"/>
  <c r="A20" i="11"/>
  <c r="B20" i="11"/>
  <c r="C20" i="11"/>
  <c r="L20" i="11" s="1"/>
  <c r="D20" i="11"/>
  <c r="E20" i="11"/>
  <c r="F20" i="11"/>
  <c r="I20" i="11"/>
  <c r="J20" i="11"/>
  <c r="K20" i="11"/>
  <c r="M20" i="11"/>
  <c r="A21" i="11"/>
  <c r="B21" i="11"/>
  <c r="C21" i="11"/>
  <c r="H21" i="11" s="1"/>
  <c r="D21" i="11"/>
  <c r="E21" i="11"/>
  <c r="F21" i="11"/>
  <c r="I21" i="11"/>
  <c r="J21" i="11"/>
  <c r="K21" i="11"/>
  <c r="M21" i="11"/>
  <c r="A9" i="11"/>
  <c r="B9" i="11"/>
  <c r="G9" i="11" s="1"/>
  <c r="C9" i="11"/>
  <c r="D9" i="11"/>
  <c r="E9" i="11"/>
  <c r="F9" i="11"/>
  <c r="H9" i="11"/>
  <c r="I9" i="11"/>
  <c r="J9" i="11"/>
  <c r="K9" i="11"/>
  <c r="M9" i="11"/>
  <c r="M8" i="11"/>
  <c r="J8" i="11"/>
  <c r="K8" i="11"/>
  <c r="I8" i="11"/>
  <c r="F8" i="11"/>
  <c r="E8" i="11"/>
  <c r="D8" i="11"/>
  <c r="C8" i="11"/>
  <c r="H8" i="11" s="1"/>
  <c r="B8" i="11"/>
  <c r="A8" i="11"/>
  <c r="L2" i="11"/>
  <c r="H2" i="11"/>
  <c r="H3" i="11"/>
  <c r="I3" i="11"/>
  <c r="G18" i="11" s="1"/>
  <c r="E2" i="11"/>
  <c r="E3" i="11"/>
  <c r="F3" i="11"/>
  <c r="E4" i="11"/>
  <c r="F4" i="11"/>
  <c r="B2" i="11"/>
  <c r="C2" i="11"/>
  <c r="N8" i="11" s="1"/>
  <c r="B3" i="11"/>
  <c r="C3" i="11"/>
  <c r="B4" i="11"/>
  <c r="C4" i="11"/>
  <c r="B5" i="11"/>
  <c r="C5" i="11"/>
  <c r="E10" i="9"/>
  <c r="E11" i="9"/>
  <c r="E12" i="9"/>
  <c r="E9" i="9"/>
  <c r="E8" i="9"/>
  <c r="E7" i="9"/>
  <c r="D5" i="9"/>
  <c r="B3" i="9"/>
  <c r="B2" i="9"/>
  <c r="I57" i="8" a="1"/>
  <c r="I57" i="8" s="1"/>
  <c r="C57" i="8" a="1"/>
  <c r="C57" i="8" s="1"/>
  <c r="I56" i="8" a="1"/>
  <c r="I56" i="8" s="1"/>
  <c r="C56" i="8" a="1"/>
  <c r="C56" i="8" s="1"/>
  <c r="I55" i="8" a="1"/>
  <c r="I55" i="8" s="1"/>
  <c r="C55" i="8" a="1"/>
  <c r="C55" i="8" s="1"/>
  <c r="F55" i="8" s="1"/>
  <c r="I54" i="8" a="1"/>
  <c r="I54" i="8" s="1"/>
  <c r="J54" i="8" s="1"/>
  <c r="C54" i="8" a="1"/>
  <c r="C54" i="8" s="1"/>
  <c r="F54" i="8" s="1"/>
  <c r="I53" i="8" a="1"/>
  <c r="I53" i="8" s="1"/>
  <c r="C53" i="8" a="1"/>
  <c r="C53" i="8" s="1"/>
  <c r="I52" i="8" a="1"/>
  <c r="I52" i="8" s="1"/>
  <c r="C52" i="8" a="1"/>
  <c r="C52" i="8" s="1"/>
  <c r="I51" i="8" a="1"/>
  <c r="I51" i="8" s="1"/>
  <c r="C51" i="8" a="1"/>
  <c r="C51" i="8" s="1"/>
  <c r="F51" i="8" s="1"/>
  <c r="I50" i="8" a="1"/>
  <c r="I50" i="8" s="1"/>
  <c r="C50" i="8" a="1"/>
  <c r="C50" i="8" s="1"/>
  <c r="F50" i="8" s="1"/>
  <c r="I49" i="8" a="1"/>
  <c r="I49" i="8" s="1"/>
  <c r="C49" i="8" a="1"/>
  <c r="C49" i="8" s="1"/>
  <c r="I48" i="8" a="1"/>
  <c r="I48" i="8" s="1"/>
  <c r="C48" i="8" a="1"/>
  <c r="C48" i="8" s="1"/>
  <c r="I47" i="8" a="1"/>
  <c r="I47" i="8" s="1"/>
  <c r="C47" i="8" a="1"/>
  <c r="C47" i="8" s="1"/>
  <c r="F47" i="8" s="1"/>
  <c r="I46" i="8" a="1"/>
  <c r="I46" i="8" s="1"/>
  <c r="C46" i="8" a="1"/>
  <c r="C46" i="8" s="1"/>
  <c r="F46" i="8" s="1"/>
  <c r="I45" i="8" a="1"/>
  <c r="I45" i="8" s="1"/>
  <c r="C45" i="8" a="1"/>
  <c r="C45" i="8" s="1"/>
  <c r="I44" i="8" a="1"/>
  <c r="I44" i="8" s="1"/>
  <c r="C44" i="8" a="1"/>
  <c r="C44" i="8" s="1"/>
  <c r="I43" i="8" a="1"/>
  <c r="I43" i="8" s="1"/>
  <c r="C43" i="8" a="1"/>
  <c r="C43" i="8" s="1"/>
  <c r="F43" i="8" s="1"/>
  <c r="I42" i="8" a="1"/>
  <c r="I42" i="8" s="1"/>
  <c r="C42" i="8" a="1"/>
  <c r="C42" i="8" s="1"/>
  <c r="F42" i="8" s="1"/>
  <c r="I41" i="8" a="1"/>
  <c r="I41" i="8" s="1"/>
  <c r="C41" i="8" a="1"/>
  <c r="C41" i="8" s="1"/>
  <c r="I40" i="8" a="1"/>
  <c r="I40" i="8" s="1"/>
  <c r="C40" i="8" a="1"/>
  <c r="C40" i="8" s="1"/>
  <c r="I39" i="8" a="1"/>
  <c r="I39" i="8" s="1"/>
  <c r="C39" i="8" a="1"/>
  <c r="C39" i="8" s="1"/>
  <c r="F39" i="8" s="1"/>
  <c r="I38" i="8" a="1"/>
  <c r="I38" i="8" s="1"/>
  <c r="C38" i="8" a="1"/>
  <c r="C38" i="8" s="1"/>
  <c r="F38" i="8" s="1"/>
  <c r="I37" i="8" a="1"/>
  <c r="I37" i="8" s="1"/>
  <c r="C37" i="8" a="1"/>
  <c r="C37" i="8" s="1"/>
  <c r="I36" i="8" a="1"/>
  <c r="I36" i="8" s="1"/>
  <c r="C36" i="8" a="1"/>
  <c r="C36" i="8" s="1"/>
  <c r="I31" i="8" a="1"/>
  <c r="I31" i="8" s="1"/>
  <c r="I30" i="8" a="1"/>
  <c r="I30" i="8" s="1"/>
  <c r="I29" i="8" a="1"/>
  <c r="I29" i="8" s="1"/>
  <c r="I28" i="8" a="1"/>
  <c r="I28" i="8" s="1"/>
  <c r="I27" i="8" a="1"/>
  <c r="I27" i="8" s="1"/>
  <c r="J27" i="8" s="1"/>
  <c r="I26" i="8" a="1"/>
  <c r="I26" i="8" s="1"/>
  <c r="I25" i="8" a="1"/>
  <c r="I25" i="8" s="1"/>
  <c r="I24" i="8" a="1"/>
  <c r="I24" i="8" s="1"/>
  <c r="I23" i="8" a="1"/>
  <c r="I23" i="8" s="1"/>
  <c r="L23" i="8" s="1"/>
  <c r="I22" i="8" a="1"/>
  <c r="I22" i="8" s="1"/>
  <c r="I21" i="8" a="1"/>
  <c r="I21" i="8" s="1"/>
  <c r="I20" i="8" a="1"/>
  <c r="I20" i="8" s="1"/>
  <c r="I19" i="8" a="1"/>
  <c r="I19" i="8" s="1"/>
  <c r="K19" i="8" s="1"/>
  <c r="I18" i="8" a="1"/>
  <c r="I18" i="8" s="1"/>
  <c r="I17" i="8" a="1"/>
  <c r="I17" i="8" s="1"/>
  <c r="I16" i="8" a="1"/>
  <c r="I16" i="8" s="1"/>
  <c r="I15" i="8" a="1"/>
  <c r="I15" i="8" s="1"/>
  <c r="L15" i="8" s="1"/>
  <c r="I14" i="8" a="1"/>
  <c r="I14" i="8" s="1"/>
  <c r="I13" i="8" a="1"/>
  <c r="I13" i="8" s="1"/>
  <c r="I12" i="8" a="1"/>
  <c r="I12" i="8" s="1"/>
  <c r="I11" i="8" a="1"/>
  <c r="I11" i="8" s="1"/>
  <c r="J11" i="8" s="1"/>
  <c r="I10" i="8" a="1"/>
  <c r="I10" i="8" s="1"/>
  <c r="C31" i="8" a="1"/>
  <c r="C31" i="8" s="1"/>
  <c r="C30" i="8" a="1"/>
  <c r="C30" i="8" s="1"/>
  <c r="C29" i="8" a="1"/>
  <c r="C29" i="8" s="1"/>
  <c r="C28" i="8" a="1"/>
  <c r="C28" i="8" s="1"/>
  <c r="C27" i="8" a="1"/>
  <c r="C27" i="8" s="1"/>
  <c r="C26" i="8" a="1"/>
  <c r="C26" i="8" s="1"/>
  <c r="C25" i="8" a="1"/>
  <c r="C25" i="8" s="1"/>
  <c r="C24" i="8" a="1"/>
  <c r="C24" i="8" s="1"/>
  <c r="C23" i="8" a="1"/>
  <c r="C23" i="8" s="1"/>
  <c r="C22" i="8" a="1"/>
  <c r="C22" i="8" s="1"/>
  <c r="C21" i="8" a="1"/>
  <c r="C21" i="8" s="1"/>
  <c r="C20" i="8" a="1"/>
  <c r="C20" i="8" s="1"/>
  <c r="C19" i="8" a="1"/>
  <c r="C19" i="8" s="1"/>
  <c r="C18" i="8" a="1"/>
  <c r="C18" i="8" s="1"/>
  <c r="C17" i="8" a="1"/>
  <c r="C17" i="8" s="1"/>
  <c r="C16" i="8" a="1"/>
  <c r="C16" i="8" s="1"/>
  <c r="C15" i="8" a="1"/>
  <c r="C15" i="8" s="1"/>
  <c r="F15" i="8" s="1"/>
  <c r="C14" i="8" a="1"/>
  <c r="C14" i="8" s="1"/>
  <c r="C13" i="8" a="1"/>
  <c r="C13" i="8" s="1"/>
  <c r="C12" i="8" a="1"/>
  <c r="C12" i="8" s="1"/>
  <c r="C11" i="8" a="1"/>
  <c r="C11" i="8" s="1"/>
  <c r="C10" i="8" a="1"/>
  <c r="C10" i="8" s="1"/>
  <c r="D5" i="8"/>
  <c r="B3" i="8"/>
  <c r="B2" i="8"/>
  <c r="I53" i="7" a="1"/>
  <c r="I53" i="7" s="1"/>
  <c r="C53" i="7" a="1"/>
  <c r="C53" i="7" s="1"/>
  <c r="I52" i="7" a="1"/>
  <c r="I52" i="7" s="1"/>
  <c r="C52" i="7" a="1"/>
  <c r="C52" i="7" s="1"/>
  <c r="I51" i="7" a="1"/>
  <c r="I51" i="7" s="1"/>
  <c r="L51" i="7" s="1"/>
  <c r="C51" i="7" a="1"/>
  <c r="C51" i="7" s="1"/>
  <c r="F51" i="7" s="1"/>
  <c r="I50" i="7" a="1"/>
  <c r="I50" i="7" s="1"/>
  <c r="C50" i="7" a="1"/>
  <c r="C50" i="7" s="1"/>
  <c r="I49" i="7" a="1"/>
  <c r="I49" i="7" s="1"/>
  <c r="C49" i="7" a="1"/>
  <c r="C49" i="7" s="1"/>
  <c r="I48" i="7" a="1"/>
  <c r="I48" i="7" s="1"/>
  <c r="C48" i="7" a="1"/>
  <c r="C48" i="7" s="1"/>
  <c r="I47" i="7" a="1"/>
  <c r="I47" i="7" s="1"/>
  <c r="J47" i="7" s="1"/>
  <c r="C47" i="7" a="1"/>
  <c r="C47" i="7" s="1"/>
  <c r="F47" i="7" s="1"/>
  <c r="I46" i="7" a="1"/>
  <c r="I46" i="7" s="1"/>
  <c r="C46" i="7" a="1"/>
  <c r="C46" i="7" s="1"/>
  <c r="I41" i="7" a="1"/>
  <c r="I41" i="7" s="1"/>
  <c r="C41" i="7" a="1"/>
  <c r="C41" i="7" s="1"/>
  <c r="I40" i="7" a="1"/>
  <c r="I40" i="7" s="1"/>
  <c r="C40" i="7" a="1"/>
  <c r="C40" i="7" s="1"/>
  <c r="I39" i="7" a="1"/>
  <c r="I39" i="7" s="1"/>
  <c r="L39" i="7" s="1"/>
  <c r="C39" i="7" a="1"/>
  <c r="C39" i="7" s="1"/>
  <c r="F39" i="7" s="1"/>
  <c r="I38" i="7" a="1"/>
  <c r="I38" i="7" s="1"/>
  <c r="C38" i="7" a="1"/>
  <c r="C38" i="7" s="1"/>
  <c r="I37" i="7" a="1"/>
  <c r="I37" i="7" s="1"/>
  <c r="C37" i="7" a="1"/>
  <c r="C37" i="7" s="1"/>
  <c r="I36" i="7" a="1"/>
  <c r="I36" i="7" s="1"/>
  <c r="C36" i="7" a="1"/>
  <c r="C36" i="7" s="1"/>
  <c r="I35" i="7" a="1"/>
  <c r="I35" i="7" s="1"/>
  <c r="L35" i="7" s="1"/>
  <c r="C35" i="7" a="1"/>
  <c r="C35" i="7" s="1"/>
  <c r="F35" i="7" s="1"/>
  <c r="I34" i="7" a="1"/>
  <c r="I34" i="7" s="1"/>
  <c r="C34" i="7" a="1"/>
  <c r="C34" i="7" s="1"/>
  <c r="I29" i="7" a="1"/>
  <c r="I29" i="7" s="1"/>
  <c r="C29" i="7" a="1"/>
  <c r="C29" i="7" s="1"/>
  <c r="I28" i="7" a="1"/>
  <c r="I28" i="7" s="1"/>
  <c r="C28" i="7" a="1"/>
  <c r="C28" i="7" s="1"/>
  <c r="I27" i="7" a="1"/>
  <c r="I27" i="7" s="1"/>
  <c r="L27" i="7" s="1"/>
  <c r="C27" i="7" a="1"/>
  <c r="C27" i="7" s="1"/>
  <c r="F27" i="7" s="1"/>
  <c r="I26" i="7" a="1"/>
  <c r="I26" i="7" s="1"/>
  <c r="C26" i="7" a="1"/>
  <c r="C26" i="7" s="1"/>
  <c r="I25" i="7" a="1"/>
  <c r="I25" i="7" s="1"/>
  <c r="C25" i="7" a="1"/>
  <c r="C25" i="7" s="1"/>
  <c r="I24" i="7" a="1"/>
  <c r="I24" i="7" s="1"/>
  <c r="C24" i="7" a="1"/>
  <c r="C24" i="7" s="1"/>
  <c r="I23" i="7" a="1"/>
  <c r="I23" i="7" s="1"/>
  <c r="L23" i="7" s="1"/>
  <c r="C23" i="7" a="1"/>
  <c r="C23" i="7" s="1"/>
  <c r="F23" i="7" s="1"/>
  <c r="I22" i="7" a="1"/>
  <c r="I22" i="7" s="1"/>
  <c r="C22" i="7" a="1"/>
  <c r="C22" i="7" s="1"/>
  <c r="I17" i="7" a="1"/>
  <c r="I17" i="7" s="1"/>
  <c r="I16" i="7" a="1"/>
  <c r="I16" i="7" s="1"/>
  <c r="I15" i="7" a="1"/>
  <c r="I15" i="7" s="1"/>
  <c r="I14" i="7" a="1"/>
  <c r="I14" i="7" s="1"/>
  <c r="I13" i="7" a="1"/>
  <c r="I13" i="7" s="1"/>
  <c r="L13" i="7" s="1"/>
  <c r="I12" i="7" a="1"/>
  <c r="I12" i="7" s="1"/>
  <c r="I11" i="7" a="1"/>
  <c r="I11" i="7" s="1"/>
  <c r="J11" i="7" s="1"/>
  <c r="I10" i="7" a="1"/>
  <c r="I10" i="7" s="1"/>
  <c r="C17" i="7" a="1"/>
  <c r="C17" i="7" s="1"/>
  <c r="C16" i="7" a="1"/>
  <c r="C16" i="7" s="1"/>
  <c r="C15" i="7" a="1"/>
  <c r="C15" i="7" s="1"/>
  <c r="C14" i="7" a="1"/>
  <c r="C14" i="7" s="1"/>
  <c r="D14" i="7" s="1"/>
  <c r="C13" i="7" a="1"/>
  <c r="C13" i="7" s="1"/>
  <c r="C12" i="7" a="1"/>
  <c r="C12" i="7" s="1"/>
  <c r="C11" i="7" a="1"/>
  <c r="C11" i="7" s="1"/>
  <c r="C10" i="7" a="1"/>
  <c r="C10" i="7" s="1"/>
  <c r="D5" i="7"/>
  <c r="B3" i="7"/>
  <c r="B2" i="7"/>
  <c r="I65" i="6" a="1"/>
  <c r="I65" i="6" s="1"/>
  <c r="I64" i="6" a="1"/>
  <c r="I64" i="6" s="1"/>
  <c r="C65" i="6" a="1"/>
  <c r="C65" i="6" s="1"/>
  <c r="C64" i="6" a="1"/>
  <c r="C64" i="6" s="1"/>
  <c r="I60" i="6" a="1"/>
  <c r="I60" i="6" s="1"/>
  <c r="I59" i="6" a="1"/>
  <c r="I59" i="6" s="1"/>
  <c r="C60" i="6" a="1"/>
  <c r="C60" i="6" s="1"/>
  <c r="C59" i="6" a="1"/>
  <c r="C59" i="6" s="1"/>
  <c r="I55" i="6" a="1"/>
  <c r="I55" i="6" s="1"/>
  <c r="I54" i="6" a="1"/>
  <c r="I54" i="6" s="1"/>
  <c r="C55" i="6" a="1"/>
  <c r="C55" i="6" s="1"/>
  <c r="C54" i="6" a="1"/>
  <c r="C54" i="6" s="1"/>
  <c r="I50" i="6" a="1"/>
  <c r="I50" i="6" s="1"/>
  <c r="I49" i="6" a="1"/>
  <c r="I49" i="6" s="1"/>
  <c r="C50" i="6" a="1"/>
  <c r="C50" i="6" s="1"/>
  <c r="C49" i="6" a="1"/>
  <c r="C49" i="6" s="1"/>
  <c r="I45" i="6" a="1"/>
  <c r="I45" i="6" s="1"/>
  <c r="I44" i="6" a="1"/>
  <c r="I44" i="6" s="1"/>
  <c r="C45" i="6" a="1"/>
  <c r="C45" i="6" s="1"/>
  <c r="C44" i="6" a="1"/>
  <c r="C44" i="6" s="1"/>
  <c r="I40" i="6" a="1"/>
  <c r="I40" i="6" s="1"/>
  <c r="I39" i="6" a="1"/>
  <c r="I39" i="6" s="1"/>
  <c r="C40" i="6" a="1"/>
  <c r="C40" i="6" s="1"/>
  <c r="C39" i="6" a="1"/>
  <c r="C39" i="6" s="1"/>
  <c r="I35" i="6" a="1"/>
  <c r="I35" i="6" s="1"/>
  <c r="I34" i="6" a="1"/>
  <c r="I34" i="6" s="1"/>
  <c r="C35" i="6" a="1"/>
  <c r="C35" i="6" s="1"/>
  <c r="C34" i="6" a="1"/>
  <c r="C34" i="6" s="1"/>
  <c r="I30" i="6" a="1"/>
  <c r="I30" i="6" s="1"/>
  <c r="I29" i="6" a="1"/>
  <c r="I29" i="6" s="1"/>
  <c r="C30" i="6" a="1"/>
  <c r="C30" i="6" s="1"/>
  <c r="C29" i="6" a="1"/>
  <c r="C29" i="6" s="1"/>
  <c r="I25" i="6" a="1"/>
  <c r="I25" i="6" s="1"/>
  <c r="I24" i="6" a="1"/>
  <c r="I24" i="6" s="1"/>
  <c r="C25" i="6" a="1"/>
  <c r="C25" i="6" s="1"/>
  <c r="C24" i="6" a="1"/>
  <c r="C24" i="6" s="1"/>
  <c r="I20" i="6" a="1"/>
  <c r="I20" i="6" s="1"/>
  <c r="I19" i="6" a="1"/>
  <c r="I19" i="6" s="1"/>
  <c r="C20" i="6" a="1"/>
  <c r="C20" i="6" s="1"/>
  <c r="C19" i="6" a="1"/>
  <c r="C19" i="6" s="1"/>
  <c r="I15" i="6" a="1"/>
  <c r="I15" i="6" s="1"/>
  <c r="I14" i="6" a="1"/>
  <c r="I14" i="6" s="1"/>
  <c r="C15" i="6" a="1"/>
  <c r="C15" i="6" s="1"/>
  <c r="C14" i="6" a="1"/>
  <c r="C14" i="6" s="1"/>
  <c r="I10" i="6" a="1"/>
  <c r="I10" i="6" s="1"/>
  <c r="I9" i="6" a="1"/>
  <c r="I9" i="6" s="1"/>
  <c r="C10" i="6" a="1"/>
  <c r="C10" i="6" s="1"/>
  <c r="C9" i="6" a="1"/>
  <c r="C9" i="6" s="1"/>
  <c r="D5" i="6"/>
  <c r="B3" i="6"/>
  <c r="B2" i="6"/>
  <c r="B9" i="5" a="1"/>
  <c r="B9" i="5" s="1"/>
  <c r="B10" i="5" a="1"/>
  <c r="B10" i="5" s="1"/>
  <c r="B11" i="5" a="1"/>
  <c r="B11" i="5" s="1"/>
  <c r="B12" i="5" a="1"/>
  <c r="B12" i="5" s="1"/>
  <c r="B13" i="5" a="1"/>
  <c r="B13" i="5" s="1"/>
  <c r="B14" i="5" a="1"/>
  <c r="B14" i="5" s="1"/>
  <c r="C14" i="5" s="1"/>
  <c r="B15" i="5" a="1"/>
  <c r="B15" i="5" s="1"/>
  <c r="C15" i="5" s="1"/>
  <c r="B16" i="5" a="1"/>
  <c r="B16" i="5" s="1"/>
  <c r="B17" i="5" a="1"/>
  <c r="B17" i="5" s="1"/>
  <c r="B18" i="5" a="1"/>
  <c r="B18" i="5" s="1"/>
  <c r="B19" i="5" a="1"/>
  <c r="B19" i="5" s="1"/>
  <c r="B20" i="5" a="1"/>
  <c r="B20" i="5" s="1"/>
  <c r="B21" i="5" a="1"/>
  <c r="B21" i="5" s="1"/>
  <c r="B22" i="5" a="1"/>
  <c r="B22" i="5" s="1"/>
  <c r="B23" i="5" a="1"/>
  <c r="B23" i="5" s="1"/>
  <c r="C23" i="5" s="1"/>
  <c r="B24" i="5" a="1"/>
  <c r="B24" i="5" s="1"/>
  <c r="B25" i="5" a="1"/>
  <c r="B25" i="5" s="1"/>
  <c r="B26" i="5" a="1"/>
  <c r="B26" i="5" s="1"/>
  <c r="B27" i="5" a="1"/>
  <c r="B27" i="5" s="1"/>
  <c r="B28" i="5" a="1"/>
  <c r="B28" i="5" s="1"/>
  <c r="B29" i="5" a="1"/>
  <c r="B29" i="5" s="1"/>
  <c r="B30" i="5" a="1"/>
  <c r="B30" i="5" s="1"/>
  <c r="B31" i="5" a="1"/>
  <c r="B31" i="5" s="1"/>
  <c r="C31" i="5" s="1"/>
  <c r="B32" i="5" a="1"/>
  <c r="B32" i="5" s="1"/>
  <c r="B33" i="5" a="1"/>
  <c r="B33" i="5" s="1"/>
  <c r="B34" i="5" a="1"/>
  <c r="B34" i="5" s="1"/>
  <c r="B35" i="5" a="1"/>
  <c r="B35" i="5" s="1"/>
  <c r="B36" i="5" a="1"/>
  <c r="B36" i="5" s="1"/>
  <c r="B37" i="5" a="1"/>
  <c r="B37" i="5" s="1"/>
  <c r="B38" i="5" a="1"/>
  <c r="B38" i="5" s="1"/>
  <c r="B39" i="5" a="1"/>
  <c r="B39" i="5" s="1"/>
  <c r="C39" i="5" s="1"/>
  <c r="B40" i="5" a="1"/>
  <c r="B40" i="5" s="1"/>
  <c r="C40" i="5" s="1"/>
  <c r="B41" i="5" a="1"/>
  <c r="B41" i="5" s="1"/>
  <c r="B42" i="5" a="1"/>
  <c r="B42" i="5" s="1"/>
  <c r="B43" i="5" a="1"/>
  <c r="B43" i="5" s="1"/>
  <c r="B44" i="5" a="1"/>
  <c r="B44" i="5" s="1"/>
  <c r="B45" i="5" a="1"/>
  <c r="B45" i="5" s="1"/>
  <c r="B46" i="5" a="1"/>
  <c r="B46" i="5" s="1"/>
  <c r="C46" i="5" s="1"/>
  <c r="B47" i="5" a="1"/>
  <c r="B47" i="5" s="1"/>
  <c r="C47" i="5" s="1"/>
  <c r="B48" i="5" a="1"/>
  <c r="B48" i="5" s="1"/>
  <c r="B49" i="5" a="1"/>
  <c r="B49" i="5" s="1"/>
  <c r="B50" i="5" a="1"/>
  <c r="B50" i="5" s="1"/>
  <c r="B51" i="5" a="1"/>
  <c r="B51" i="5" s="1"/>
  <c r="B52" i="5" a="1"/>
  <c r="B52" i="5" s="1"/>
  <c r="B53" i="5" a="1"/>
  <c r="B53" i="5" s="1"/>
  <c r="B54" i="5" a="1"/>
  <c r="B54" i="5" s="1"/>
  <c r="B55" i="5" a="1"/>
  <c r="B55" i="5" s="1"/>
  <c r="C55" i="5" s="1"/>
  <c r="B56" i="5" a="1"/>
  <c r="B56" i="5" s="1"/>
  <c r="B57" i="5" a="1"/>
  <c r="B57" i="5" s="1"/>
  <c r="B58" i="5" a="1"/>
  <c r="B58" i="5" s="1"/>
  <c r="B59" i="5" a="1"/>
  <c r="B59" i="5" s="1"/>
  <c r="B60" i="5" a="1"/>
  <c r="B60" i="5" s="1"/>
  <c r="B61" i="5" a="1"/>
  <c r="B61" i="5" s="1"/>
  <c r="B62" i="5" a="1"/>
  <c r="B62" i="5" s="1"/>
  <c r="B63" i="5" a="1"/>
  <c r="B63" i="5" s="1"/>
  <c r="C63" i="5" s="1"/>
  <c r="B64" i="5" a="1"/>
  <c r="B64" i="5" s="1"/>
  <c r="B65" i="5" a="1"/>
  <c r="B65" i="5" s="1"/>
  <c r="B66" i="5" a="1"/>
  <c r="B66" i="5" s="1"/>
  <c r="B67" i="5" a="1"/>
  <c r="B67" i="5" s="1"/>
  <c r="B68" i="5" a="1"/>
  <c r="B68" i="5" s="1"/>
  <c r="B69" i="5" a="1"/>
  <c r="B69" i="5" s="1"/>
  <c r="B70" i="5" a="1"/>
  <c r="B70" i="5" s="1"/>
  <c r="B71" i="5" a="1"/>
  <c r="B71" i="5" s="1"/>
  <c r="C71" i="5" s="1"/>
  <c r="B72" i="5" a="1"/>
  <c r="B72" i="5" s="1"/>
  <c r="C72" i="5" s="1"/>
  <c r="B73" i="5" a="1"/>
  <c r="B73" i="5" s="1"/>
  <c r="B74" i="5" a="1"/>
  <c r="B74" i="5" s="1"/>
  <c r="B75" i="5" a="1"/>
  <c r="B75" i="5" s="1"/>
  <c r="B76" i="5" a="1"/>
  <c r="B76" i="5" s="1"/>
  <c r="B77" i="5" a="1"/>
  <c r="B77" i="5" s="1"/>
  <c r="B78" i="5" a="1"/>
  <c r="B78" i="5" s="1"/>
  <c r="C78" i="5" s="1"/>
  <c r="B79" i="5" a="1"/>
  <c r="B79" i="5" s="1"/>
  <c r="C79" i="5" s="1"/>
  <c r="B80" i="5" a="1"/>
  <c r="B80" i="5" s="1"/>
  <c r="B81" i="5" a="1"/>
  <c r="B81" i="5" s="1"/>
  <c r="B82" i="5" a="1"/>
  <c r="B82" i="5" s="1"/>
  <c r="B83" i="5" a="1"/>
  <c r="B83" i="5" s="1"/>
  <c r="B84" i="5" a="1"/>
  <c r="B84" i="5" s="1"/>
  <c r="B85" i="5" a="1"/>
  <c r="B85" i="5" s="1"/>
  <c r="B86" i="5" a="1"/>
  <c r="B86" i="5" s="1"/>
  <c r="B87" i="5" a="1"/>
  <c r="B87" i="5" s="1"/>
  <c r="C87" i="5" s="1"/>
  <c r="B88" i="5" a="1"/>
  <c r="B88" i="5" s="1"/>
  <c r="B89" i="5" a="1"/>
  <c r="B89" i="5" s="1"/>
  <c r="B90" i="5" a="1"/>
  <c r="B90" i="5" s="1"/>
  <c r="B91" i="5" a="1"/>
  <c r="B91" i="5" s="1"/>
  <c r="B92" i="5" a="1"/>
  <c r="B92" i="5" s="1"/>
  <c r="B93" i="5" a="1"/>
  <c r="B93" i="5" s="1"/>
  <c r="B94" i="5" a="1"/>
  <c r="B94" i="5" s="1"/>
  <c r="B95" i="5" a="1"/>
  <c r="B95" i="5" s="1"/>
  <c r="C95" i="5" s="1"/>
  <c r="B96" i="5" a="1"/>
  <c r="B96" i="5" s="1"/>
  <c r="B97" i="5" a="1"/>
  <c r="B97" i="5" s="1"/>
  <c r="B98" i="5" a="1"/>
  <c r="B98" i="5" s="1"/>
  <c r="B99" i="5" a="1"/>
  <c r="B99" i="5" s="1"/>
  <c r="B100" i="5" a="1"/>
  <c r="B100" i="5" s="1"/>
  <c r="B101" i="5" a="1"/>
  <c r="B101" i="5" s="1"/>
  <c r="B102" i="5" a="1"/>
  <c r="B102" i="5" s="1"/>
  <c r="B103" i="5" a="1"/>
  <c r="B103" i="5" s="1"/>
  <c r="C103" i="5" s="1"/>
  <c r="B104" i="5" a="1"/>
  <c r="B104" i="5" s="1"/>
  <c r="C104" i="5" s="1"/>
  <c r="B105" i="5" a="1"/>
  <c r="B105" i="5" s="1"/>
  <c r="B106" i="5" a="1"/>
  <c r="B106" i="5" s="1"/>
  <c r="B107" i="5" a="1"/>
  <c r="B107" i="5" s="1"/>
  <c r="B8" i="5" a="1"/>
  <c r="B8" i="5" s="1"/>
  <c r="C8" i="5" s="1"/>
  <c r="D5" i="5"/>
  <c r="B3" i="5"/>
  <c r="B2" i="5"/>
  <c r="B32" i="4"/>
  <c r="A24" i="13" s="1"/>
  <c r="B11" i="4"/>
  <c r="S12" i="11" s="1"/>
  <c r="B12" i="4"/>
  <c r="S13" i="11" s="1"/>
  <c r="B13" i="4"/>
  <c r="S14" i="11" s="1"/>
  <c r="B14" i="4"/>
  <c r="S15" i="11" s="1"/>
  <c r="B15" i="4"/>
  <c r="S16" i="11" s="1"/>
  <c r="B16" i="4"/>
  <c r="A8" i="13" s="1"/>
  <c r="B17" i="4"/>
  <c r="A9" i="13" s="1"/>
  <c r="B18" i="4"/>
  <c r="A10" i="13" s="1"/>
  <c r="C10" i="13" s="1"/>
  <c r="B19" i="4"/>
  <c r="A11" i="13" s="1"/>
  <c r="B20" i="4"/>
  <c r="A12" i="13" s="1"/>
  <c r="B21" i="4"/>
  <c r="A13" i="13" s="1"/>
  <c r="B22" i="4"/>
  <c r="A14" i="13" s="1"/>
  <c r="C14" i="13" s="1"/>
  <c r="B23" i="4"/>
  <c r="A15" i="13" s="1"/>
  <c r="B24" i="4"/>
  <c r="A16" i="13" s="1"/>
  <c r="B25" i="4"/>
  <c r="A17" i="13" s="1"/>
  <c r="B26" i="4"/>
  <c r="B27" i="4"/>
  <c r="A19" i="13" s="1"/>
  <c r="B28" i="4"/>
  <c r="A20" i="13" s="1"/>
  <c r="B29" i="4"/>
  <c r="A21" i="13" s="1"/>
  <c r="B30" i="4"/>
  <c r="A22" i="13" s="1"/>
  <c r="C22" i="13" s="1"/>
  <c r="B31" i="4"/>
  <c r="A23" i="13" s="1"/>
  <c r="B10" i="4"/>
  <c r="S11" i="11" s="1"/>
  <c r="D5" i="4"/>
  <c r="B3" i="4"/>
  <c r="B2" i="4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3" i="2"/>
  <c r="B2" i="2"/>
  <c r="D5" i="2"/>
  <c r="G12" i="11" l="1"/>
  <c r="G96" i="11"/>
  <c r="G80" i="11"/>
  <c r="G98" i="11"/>
  <c r="G83" i="11"/>
  <c r="G68" i="11"/>
  <c r="G52" i="11"/>
  <c r="G17" i="11"/>
  <c r="F16" i="13"/>
  <c r="G16" i="13"/>
  <c r="E16" i="13"/>
  <c r="C16" i="13"/>
  <c r="B23" i="13"/>
  <c r="G23" i="13"/>
  <c r="B15" i="13"/>
  <c r="G15" i="13"/>
  <c r="F21" i="13"/>
  <c r="C21" i="13"/>
  <c r="E21" i="13"/>
  <c r="F13" i="13"/>
  <c r="C13" i="13"/>
  <c r="E13" i="13"/>
  <c r="C20" i="13"/>
  <c r="E20" i="13"/>
  <c r="F20" i="13"/>
  <c r="G20" i="13"/>
  <c r="F12" i="13"/>
  <c r="G12" i="13"/>
  <c r="E12" i="13"/>
  <c r="C12" i="13"/>
  <c r="B19" i="13"/>
  <c r="G19" i="13"/>
  <c r="B11" i="13"/>
  <c r="G11" i="13"/>
  <c r="F8" i="13"/>
  <c r="E8" i="13"/>
  <c r="G8" i="13"/>
  <c r="C8" i="13"/>
  <c r="F17" i="13"/>
  <c r="C17" i="13"/>
  <c r="E17" i="13"/>
  <c r="F9" i="13"/>
  <c r="C9" i="13"/>
  <c r="E9" i="13"/>
  <c r="A5" i="13"/>
  <c r="D5" i="13" s="1"/>
  <c r="A3" i="13"/>
  <c r="F3" i="13" s="1"/>
  <c r="A6" i="13"/>
  <c r="T6" i="13" s="1"/>
  <c r="A2" i="13"/>
  <c r="G24" i="13"/>
  <c r="A4" i="13"/>
  <c r="F24" i="13"/>
  <c r="E24" i="13"/>
  <c r="C24" i="13"/>
  <c r="A7" i="13"/>
  <c r="A1" i="2"/>
  <c r="N103" i="11"/>
  <c r="N95" i="11"/>
  <c r="N87" i="11"/>
  <c r="N79" i="11"/>
  <c r="N71" i="11"/>
  <c r="N63" i="11"/>
  <c r="N55" i="11"/>
  <c r="N47" i="11"/>
  <c r="N39" i="11"/>
  <c r="N31" i="11"/>
  <c r="N23" i="11"/>
  <c r="N15" i="11"/>
  <c r="N102" i="11"/>
  <c r="N94" i="11"/>
  <c r="N86" i="11"/>
  <c r="N78" i="11"/>
  <c r="N70" i="11"/>
  <c r="N62" i="11"/>
  <c r="N54" i="11"/>
  <c r="N46" i="11"/>
  <c r="N38" i="11"/>
  <c r="N30" i="11"/>
  <c r="N22" i="11"/>
  <c r="N14" i="11"/>
  <c r="N109" i="11"/>
  <c r="N101" i="11"/>
  <c r="N93" i="11"/>
  <c r="N85" i="11"/>
  <c r="N77" i="11"/>
  <c r="N69" i="11"/>
  <c r="N61" i="11"/>
  <c r="N53" i="11"/>
  <c r="N45" i="11"/>
  <c r="N37" i="11"/>
  <c r="N29" i="11"/>
  <c r="N21" i="11"/>
  <c r="N13" i="11"/>
  <c r="N108" i="11"/>
  <c r="N100" i="11"/>
  <c r="N92" i="11"/>
  <c r="N84" i="11"/>
  <c r="N76" i="11"/>
  <c r="N68" i="11"/>
  <c r="N60" i="11"/>
  <c r="N52" i="11"/>
  <c r="N44" i="11"/>
  <c r="N36" i="11"/>
  <c r="N28" i="11"/>
  <c r="N20" i="11"/>
  <c r="N12" i="11"/>
  <c r="N107" i="11"/>
  <c r="N99" i="11"/>
  <c r="N91" i="11"/>
  <c r="N83" i="11"/>
  <c r="N75" i="11"/>
  <c r="N67" i="11"/>
  <c r="N59" i="11"/>
  <c r="N51" i="11"/>
  <c r="N43" i="11"/>
  <c r="N35" i="11"/>
  <c r="N27" i="11"/>
  <c r="N19" i="11"/>
  <c r="N11" i="11"/>
  <c r="N106" i="11"/>
  <c r="N98" i="11"/>
  <c r="N90" i="11"/>
  <c r="N82" i="11"/>
  <c r="N74" i="11"/>
  <c r="N66" i="11"/>
  <c r="N58" i="11"/>
  <c r="N50" i="11"/>
  <c r="N42" i="11"/>
  <c r="N34" i="11"/>
  <c r="N26" i="11"/>
  <c r="N18" i="11"/>
  <c r="N10" i="11"/>
  <c r="N105" i="11"/>
  <c r="N97" i="11"/>
  <c r="N89" i="11"/>
  <c r="N81" i="11"/>
  <c r="N73" i="11"/>
  <c r="N65" i="11"/>
  <c r="N57" i="11"/>
  <c r="N49" i="11"/>
  <c r="N41" i="11"/>
  <c r="N33" i="11"/>
  <c r="N25" i="11"/>
  <c r="N17" i="11"/>
  <c r="N9" i="11"/>
  <c r="N104" i="11"/>
  <c r="N96" i="11"/>
  <c r="N88" i="11"/>
  <c r="N80" i="11"/>
  <c r="N72" i="11"/>
  <c r="N64" i="11"/>
  <c r="N56" i="11"/>
  <c r="N48" i="11"/>
  <c r="N40" i="11"/>
  <c r="N32" i="11"/>
  <c r="N24" i="11"/>
  <c r="N16" i="11"/>
  <c r="L34" i="11"/>
  <c r="L8" i="11"/>
  <c r="G88" i="11"/>
  <c r="L80" i="11"/>
  <c r="L77" i="11"/>
  <c r="L70" i="11"/>
  <c r="L66" i="11"/>
  <c r="L59" i="11"/>
  <c r="L31" i="11"/>
  <c r="L27" i="11"/>
  <c r="L107" i="11"/>
  <c r="L13" i="11"/>
  <c r="L100" i="11"/>
  <c r="L82" i="11"/>
  <c r="L72" i="11"/>
  <c r="L69" i="11"/>
  <c r="G66" i="11"/>
  <c r="L65" i="11"/>
  <c r="L51" i="11"/>
  <c r="G48" i="11"/>
  <c r="L44" i="11"/>
  <c r="L23" i="11"/>
  <c r="L57" i="11"/>
  <c r="L54" i="11"/>
  <c r="L50" i="11"/>
  <c r="L47" i="11"/>
  <c r="L26" i="11"/>
  <c r="L109" i="11"/>
  <c r="L89" i="11"/>
  <c r="L79" i="11"/>
  <c r="L75" i="11"/>
  <c r="L64" i="11"/>
  <c r="L58" i="11"/>
  <c r="G58" i="11"/>
  <c r="L36" i="11"/>
  <c r="G30" i="11"/>
  <c r="L28" i="11"/>
  <c r="L22" i="11"/>
  <c r="L103" i="11"/>
  <c r="L93" i="11"/>
  <c r="L86" i="11"/>
  <c r="L21" i="11"/>
  <c r="L18" i="11"/>
  <c r="L15" i="11"/>
  <c r="L11" i="11"/>
  <c r="L99" i="11"/>
  <c r="L95" i="11"/>
  <c r="L92" i="11"/>
  <c r="L85" i="11"/>
  <c r="L67" i="11"/>
  <c r="L60" i="11"/>
  <c r="G50" i="11"/>
  <c r="L42" i="11"/>
  <c r="L32" i="11"/>
  <c r="L105" i="11"/>
  <c r="L108" i="11"/>
  <c r="G107" i="11"/>
  <c r="L87" i="11"/>
  <c r="L84" i="11"/>
  <c r="L74" i="11"/>
  <c r="L63" i="11"/>
  <c r="L45" i="11"/>
  <c r="L101" i="11"/>
  <c r="G21" i="11"/>
  <c r="G95" i="11"/>
  <c r="G87" i="11"/>
  <c r="G72" i="11"/>
  <c r="G67" i="11"/>
  <c r="G42" i="11"/>
  <c r="G24" i="11"/>
  <c r="G101" i="11"/>
  <c r="G8" i="11"/>
  <c r="L97" i="11"/>
  <c r="G97" i="11"/>
  <c r="G62" i="11"/>
  <c r="G54" i="11"/>
  <c r="G47" i="11"/>
  <c r="G29" i="11"/>
  <c r="G99" i="11"/>
  <c r="G74" i="11"/>
  <c r="G49" i="11"/>
  <c r="G36" i="11"/>
  <c r="G103" i="11"/>
  <c r="G20" i="11"/>
  <c r="G94" i="11"/>
  <c r="G86" i="11"/>
  <c r="G79" i="11"/>
  <c r="L56" i="11"/>
  <c r="G56" i="11"/>
  <c r="G51" i="11"/>
  <c r="L9" i="11"/>
  <c r="N9" i="2" s="1"/>
  <c r="G82" i="11"/>
  <c r="G81" i="11"/>
  <c r="G46" i="11"/>
  <c r="G34" i="11"/>
  <c r="G33" i="11"/>
  <c r="G28" i="11"/>
  <c r="G105" i="11"/>
  <c r="L19" i="11"/>
  <c r="G19" i="11"/>
  <c r="G78" i="11"/>
  <c r="G70" i="11"/>
  <c r="G64" i="11"/>
  <c r="G63" i="11"/>
  <c r="L40" i="11"/>
  <c r="G40" i="11"/>
  <c r="G22" i="11"/>
  <c r="L14" i="11"/>
  <c r="G14" i="11"/>
  <c r="L90" i="11"/>
  <c r="G90" i="11"/>
  <c r="G65" i="11"/>
  <c r="T22" i="13"/>
  <c r="B22" i="13"/>
  <c r="D21" i="13"/>
  <c r="T18" i="13"/>
  <c r="B18" i="13"/>
  <c r="D17" i="13"/>
  <c r="T14" i="13"/>
  <c r="B14" i="13"/>
  <c r="D13" i="13"/>
  <c r="T10" i="13"/>
  <c r="B10" i="13"/>
  <c r="D9" i="13"/>
  <c r="D24" i="13"/>
  <c r="F23" i="13"/>
  <c r="T21" i="13"/>
  <c r="B21" i="13"/>
  <c r="D20" i="13"/>
  <c r="F19" i="13"/>
  <c r="T17" i="13"/>
  <c r="B17" i="13"/>
  <c r="D16" i="13"/>
  <c r="F15" i="13"/>
  <c r="T13" i="13"/>
  <c r="B13" i="13"/>
  <c r="D12" i="13"/>
  <c r="F11" i="13"/>
  <c r="T9" i="13"/>
  <c r="B9" i="13"/>
  <c r="D8" i="13"/>
  <c r="F7" i="13"/>
  <c r="T5" i="13"/>
  <c r="D4" i="13"/>
  <c r="E23" i="13"/>
  <c r="G22" i="13"/>
  <c r="E19" i="13"/>
  <c r="G18" i="13"/>
  <c r="E15" i="13"/>
  <c r="G14" i="13"/>
  <c r="E11" i="13"/>
  <c r="G10" i="13"/>
  <c r="G6" i="13"/>
  <c r="T24" i="13"/>
  <c r="B24" i="13"/>
  <c r="D23" i="13"/>
  <c r="F22" i="13"/>
  <c r="T20" i="13"/>
  <c r="B20" i="13"/>
  <c r="D19" i="13"/>
  <c r="F18" i="13"/>
  <c r="T16" i="13"/>
  <c r="B16" i="13"/>
  <c r="D15" i="13"/>
  <c r="F14" i="13"/>
  <c r="T12" i="13"/>
  <c r="B12" i="13"/>
  <c r="D11" i="13"/>
  <c r="F10" i="13"/>
  <c r="T8" i="13"/>
  <c r="B8" i="13"/>
  <c r="T4" i="13"/>
  <c r="B4" i="13"/>
  <c r="C23" i="13"/>
  <c r="E22" i="13"/>
  <c r="G21" i="13"/>
  <c r="C19" i="13"/>
  <c r="E18" i="13"/>
  <c r="G17" i="13"/>
  <c r="C15" i="13"/>
  <c r="E14" i="13"/>
  <c r="G13" i="13"/>
  <c r="C11" i="13"/>
  <c r="E10" i="13"/>
  <c r="G9" i="13"/>
  <c r="C7" i="13"/>
  <c r="E6" i="13"/>
  <c r="T23" i="13"/>
  <c r="D22" i="13"/>
  <c r="T19" i="13"/>
  <c r="D18" i="13"/>
  <c r="T15" i="13"/>
  <c r="D14" i="13"/>
  <c r="T11" i="13"/>
  <c r="D10" i="13"/>
  <c r="T7" i="13"/>
  <c r="D6" i="13"/>
  <c r="F11" i="8"/>
  <c r="F10" i="7"/>
  <c r="A3" i="12" a="1"/>
  <c r="A3" i="12" s="1"/>
  <c r="H11" i="11"/>
  <c r="N11" i="2" s="1"/>
  <c r="A98" i="12" a="1"/>
  <c r="A98" i="12" s="1"/>
  <c r="A88" i="12" a="1"/>
  <c r="A88" i="12" s="1"/>
  <c r="A85" i="12" a="1"/>
  <c r="A85" i="12" s="1"/>
  <c r="A80" i="12" a="1"/>
  <c r="A80" i="12" s="1"/>
  <c r="A61" i="12" a="1"/>
  <c r="A61" i="12" s="1"/>
  <c r="A60" i="12" a="1"/>
  <c r="A60" i="12" s="1"/>
  <c r="A51" i="12" a="1"/>
  <c r="A51" i="12" s="1"/>
  <c r="A44" i="12" a="1"/>
  <c r="A44" i="12" s="1"/>
  <c r="A40" i="12" a="1"/>
  <c r="A40" i="12" s="1"/>
  <c r="A35" i="12" a="1"/>
  <c r="A35" i="12" s="1"/>
  <c r="A33" i="12" a="1"/>
  <c r="A33" i="12" s="1"/>
  <c r="A28" i="12" a="1"/>
  <c r="A28" i="12" s="1"/>
  <c r="A23" i="12" a="1"/>
  <c r="A23" i="12" s="1"/>
  <c r="A18" i="12" a="1"/>
  <c r="A18" i="12" s="1"/>
  <c r="A7" i="12" a="1"/>
  <c r="A7" i="12" s="1"/>
  <c r="A95" i="12" a="1"/>
  <c r="A95" i="12" s="1"/>
  <c r="A91" i="12" a="1"/>
  <c r="A91" i="12" s="1"/>
  <c r="A58" i="12" a="1"/>
  <c r="A58" i="12" s="1"/>
  <c r="A54" i="12" a="1"/>
  <c r="A54" i="12" s="1"/>
  <c r="A27" i="12" a="1"/>
  <c r="A27" i="12" s="1"/>
  <c r="A15" i="12" a="1"/>
  <c r="A15" i="12" s="1"/>
  <c r="A10" i="12" a="1"/>
  <c r="A10" i="12" s="1"/>
  <c r="A6" i="12" a="1"/>
  <c r="A6" i="12" s="1"/>
  <c r="A97" i="12" a="1"/>
  <c r="A97" i="12" s="1"/>
  <c r="A92" i="12" a="1"/>
  <c r="A92" i="12" s="1"/>
  <c r="A84" i="12" a="1"/>
  <c r="A84" i="12" s="1"/>
  <c r="A75" i="12" a="1"/>
  <c r="A75" i="12" s="1"/>
  <c r="A73" i="12" a="1"/>
  <c r="A73" i="12" s="1"/>
  <c r="A71" i="12" a="1"/>
  <c r="A71" i="12" s="1"/>
  <c r="A67" i="12" a="1"/>
  <c r="A67" i="12" s="1"/>
  <c r="A57" i="12" a="1"/>
  <c r="A57" i="12" s="1"/>
  <c r="A50" i="12" a="1"/>
  <c r="A50" i="12" s="1"/>
  <c r="A48" i="12" a="1"/>
  <c r="A48" i="12" s="1"/>
  <c r="A36" i="12" a="1"/>
  <c r="A36" i="12" s="1"/>
  <c r="A32" i="12" a="1"/>
  <c r="A32" i="12" s="1"/>
  <c r="A26" i="12" a="1"/>
  <c r="A26" i="12" s="1"/>
  <c r="A22" i="12" a="1"/>
  <c r="A22" i="12" s="1"/>
  <c r="A13" i="12" a="1"/>
  <c r="A13" i="12" s="1"/>
  <c r="A5" i="12" a="1"/>
  <c r="A5" i="12" s="1"/>
  <c r="A94" i="12" a="1"/>
  <c r="A94" i="12" s="1"/>
  <c r="A82" i="12" a="1"/>
  <c r="A82" i="12" s="1"/>
  <c r="A70" i="12" a="1"/>
  <c r="A70" i="12" s="1"/>
  <c r="A66" i="12" a="1"/>
  <c r="A66" i="12" s="1"/>
  <c r="A63" i="12" a="1"/>
  <c r="A63" i="12" s="1"/>
  <c r="A53" i="12" a="1"/>
  <c r="A53" i="12" s="1"/>
  <c r="A46" i="12" a="1"/>
  <c r="A46" i="12" s="1"/>
  <c r="A43" i="12" a="1"/>
  <c r="A43" i="12" s="1"/>
  <c r="A34" i="12" a="1"/>
  <c r="A34" i="12" s="1"/>
  <c r="A20" i="12" a="1"/>
  <c r="A20" i="12" s="1"/>
  <c r="A4" i="12" a="1"/>
  <c r="A4" i="12" s="1"/>
  <c r="A101" i="12" a="1"/>
  <c r="A101" i="12" s="1"/>
  <c r="A99" i="12" a="1"/>
  <c r="A99" i="12" s="1"/>
  <c r="A90" i="12" a="1"/>
  <c r="A90" i="12" s="1"/>
  <c r="A77" i="12" a="1"/>
  <c r="A77" i="12" s="1"/>
  <c r="A76" i="12" a="1"/>
  <c r="A76" i="12" s="1"/>
  <c r="A72" i="12" a="1"/>
  <c r="A72" i="12" s="1"/>
  <c r="A69" i="12" a="1"/>
  <c r="A69" i="12" s="1"/>
  <c r="A62" i="12" a="1"/>
  <c r="A62" i="12" s="1"/>
  <c r="A49" i="12" a="1"/>
  <c r="A49" i="12" s="1"/>
  <c r="A45" i="12" a="1"/>
  <c r="A45" i="12" s="1"/>
  <c r="A42" i="12" a="1"/>
  <c r="A42" i="12" s="1"/>
  <c r="A41" i="12" a="1"/>
  <c r="A41" i="12" s="1"/>
  <c r="A39" i="12" a="1"/>
  <c r="A39" i="12" s="1"/>
  <c r="A31" i="12" a="1"/>
  <c r="A31" i="12" s="1"/>
  <c r="A21" i="12" a="1"/>
  <c r="A21" i="12" s="1"/>
  <c r="A12" i="12" a="1"/>
  <c r="A12" i="12" s="1"/>
  <c r="A9" i="12" a="1"/>
  <c r="A9" i="12" s="1"/>
  <c r="D9" i="12" s="1" a="1"/>
  <c r="D9" i="12" s="1"/>
  <c r="A96" i="12" a="1"/>
  <c r="A96" i="12" s="1"/>
  <c r="A89" i="12" a="1"/>
  <c r="A89" i="12" s="1"/>
  <c r="A83" i="12" a="1"/>
  <c r="A83" i="12" s="1"/>
  <c r="A81" i="12" a="1"/>
  <c r="A81" i="12" s="1"/>
  <c r="A79" i="12" a="1"/>
  <c r="A79" i="12" s="1"/>
  <c r="A55" i="12" a="1"/>
  <c r="A55" i="12" s="1"/>
  <c r="A38" i="12" a="1"/>
  <c r="A38" i="12" s="1"/>
  <c r="A24" i="12" a="1"/>
  <c r="A24" i="12" s="1"/>
  <c r="A93" i="12" a="1"/>
  <c r="A93" i="12" s="1"/>
  <c r="A86" i="12" a="1"/>
  <c r="A86" i="12" s="1"/>
  <c r="A78" i="12" a="1"/>
  <c r="A78" i="12" s="1"/>
  <c r="A74" i="12" a="1"/>
  <c r="A74" i="12" s="1"/>
  <c r="A68" i="12" a="1"/>
  <c r="A68" i="12" s="1"/>
  <c r="A64" i="12" a="1"/>
  <c r="A64" i="12" s="1"/>
  <c r="A59" i="12" a="1"/>
  <c r="A59" i="12" s="1"/>
  <c r="A56" i="12" a="1"/>
  <c r="A56" i="12" s="1"/>
  <c r="A37" i="12" a="1"/>
  <c r="A37" i="12" s="1"/>
  <c r="A30" i="12" a="1"/>
  <c r="A30" i="12" s="1"/>
  <c r="A16" i="12" a="1"/>
  <c r="A16" i="12" s="1"/>
  <c r="A14" i="12" a="1"/>
  <c r="A14" i="12" s="1"/>
  <c r="A11" i="12" a="1"/>
  <c r="A11" i="12" s="1"/>
  <c r="A100" i="12" a="1"/>
  <c r="A100" i="12" s="1"/>
  <c r="A87" i="12" a="1"/>
  <c r="A87" i="12" s="1"/>
  <c r="A65" i="12" a="1"/>
  <c r="A65" i="12" s="1"/>
  <c r="A52" i="12" a="1"/>
  <c r="A52" i="12" s="1"/>
  <c r="A47" i="12" a="1"/>
  <c r="A47" i="12" s="1"/>
  <c r="A29" i="12" a="1"/>
  <c r="A29" i="12" s="1"/>
  <c r="A25" i="12" a="1"/>
  <c r="A25" i="12" s="1"/>
  <c r="A19" i="12" a="1"/>
  <c r="A19" i="12" s="1"/>
  <c r="A17" i="12" a="1"/>
  <c r="A17" i="12" s="1"/>
  <c r="A8" i="12" a="1"/>
  <c r="A8" i="12" s="1"/>
  <c r="E62" i="12" a="1"/>
  <c r="E62" i="12" s="1"/>
  <c r="F62" i="12" a="1"/>
  <c r="F62" i="12" s="1"/>
  <c r="B97" i="12" a="1"/>
  <c r="B97" i="12" s="1"/>
  <c r="C95" i="12" a="1"/>
  <c r="C95" i="12" s="1"/>
  <c r="D95" i="12" a="1"/>
  <c r="D95" i="12" s="1"/>
  <c r="E95" i="12" a="1"/>
  <c r="E95" i="12" s="1"/>
  <c r="D94" i="12" a="1"/>
  <c r="D94" i="12" s="1"/>
  <c r="B57" i="12" a="1"/>
  <c r="B57" i="12" s="1"/>
  <c r="C57" i="12" a="1"/>
  <c r="C57" i="12" s="1"/>
  <c r="D57" i="12" a="1"/>
  <c r="D57" i="12" s="1"/>
  <c r="C51" i="12" a="1"/>
  <c r="C51" i="12" s="1"/>
  <c r="D51" i="12" a="1"/>
  <c r="D51" i="12" s="1"/>
  <c r="E51" i="12" a="1"/>
  <c r="E51" i="12" s="1"/>
  <c r="E38" i="12" a="1"/>
  <c r="E38" i="12" s="1"/>
  <c r="C26" i="12" a="1"/>
  <c r="C26" i="12" s="1"/>
  <c r="E26" i="12" a="1"/>
  <c r="E26" i="12" s="1"/>
  <c r="B26" i="12" a="1"/>
  <c r="B26" i="12" s="1"/>
  <c r="D26" i="12" a="1"/>
  <c r="D26" i="12" s="1"/>
  <c r="F26" i="12" a="1"/>
  <c r="F26" i="12" s="1"/>
  <c r="B58" i="12" a="1"/>
  <c r="B58" i="12" s="1"/>
  <c r="C58" i="12" a="1"/>
  <c r="C58" i="12" s="1"/>
  <c r="F52" i="12" a="1"/>
  <c r="F52" i="12" s="1"/>
  <c r="B52" i="12" a="1"/>
  <c r="B52" i="12" s="1"/>
  <c r="C52" i="12" a="1"/>
  <c r="C52" i="12" s="1"/>
  <c r="D52" i="12" a="1"/>
  <c r="D52" i="12" s="1"/>
  <c r="D89" i="12" a="1"/>
  <c r="D89" i="12" s="1"/>
  <c r="F97" i="12" a="1"/>
  <c r="F97" i="12" s="1"/>
  <c r="E96" i="12" a="1"/>
  <c r="E96" i="12" s="1"/>
  <c r="B96" i="12" a="1"/>
  <c r="B96" i="12" s="1"/>
  <c r="F96" i="12" a="1"/>
  <c r="F96" i="12" s="1"/>
  <c r="C96" i="12" a="1"/>
  <c r="C96" i="12" s="1"/>
  <c r="D82" i="12" a="1"/>
  <c r="D82" i="12" s="1"/>
  <c r="B79" i="12" a="1"/>
  <c r="B79" i="12" s="1"/>
  <c r="C79" i="12" a="1"/>
  <c r="C79" i="12" s="1"/>
  <c r="D79" i="12" a="1"/>
  <c r="D79" i="12" s="1"/>
  <c r="B73" i="12" a="1"/>
  <c r="B73" i="12" s="1"/>
  <c r="C73" i="12" a="1"/>
  <c r="C73" i="12" s="1"/>
  <c r="D73" i="12" a="1"/>
  <c r="D73" i="12" s="1"/>
  <c r="C67" i="12" a="1"/>
  <c r="C67" i="12" s="1"/>
  <c r="C72" i="12" a="1"/>
  <c r="C72" i="12" s="1"/>
  <c r="D72" i="12" a="1"/>
  <c r="D72" i="12" s="1"/>
  <c r="E72" i="12" a="1"/>
  <c r="E72" i="12" s="1"/>
  <c r="C88" i="12" a="1"/>
  <c r="C88" i="12" s="1"/>
  <c r="E88" i="12" a="1"/>
  <c r="E88" i="12" s="1"/>
  <c r="D100" i="12" a="1"/>
  <c r="D100" i="12" s="1"/>
  <c r="F89" i="12" a="1"/>
  <c r="F89" i="12" s="1"/>
  <c r="E86" i="12" a="1"/>
  <c r="E86" i="12" s="1"/>
  <c r="F86" i="12" a="1"/>
  <c r="F86" i="12" s="1"/>
  <c r="B86" i="12" a="1"/>
  <c r="B86" i="12" s="1"/>
  <c r="D70" i="12" a="1"/>
  <c r="D70" i="12" s="1"/>
  <c r="C50" i="12" a="1"/>
  <c r="C50" i="12" s="1"/>
  <c r="D50" i="12" a="1"/>
  <c r="D50" i="12" s="1"/>
  <c r="E50" i="12" a="1"/>
  <c r="E50" i="12" s="1"/>
  <c r="F50" i="12" a="1"/>
  <c r="F50" i="12" s="1"/>
  <c r="B80" i="12" a="1"/>
  <c r="B80" i="12" s="1"/>
  <c r="C80" i="12" a="1"/>
  <c r="C80" i="12" s="1"/>
  <c r="B5" i="12" a="1"/>
  <c r="B5" i="12" s="1"/>
  <c r="F5" i="12" a="1"/>
  <c r="F5" i="12" s="1"/>
  <c r="D5" i="12" a="1"/>
  <c r="D5" i="12" s="1"/>
  <c r="C5" i="12" a="1"/>
  <c r="C5" i="12" s="1"/>
  <c r="E5" i="12" a="1"/>
  <c r="E5" i="12" s="1"/>
  <c r="C99" i="12" a="1"/>
  <c r="C99" i="12" s="1"/>
  <c r="D99" i="12" a="1"/>
  <c r="D99" i="12" s="1"/>
  <c r="E99" i="12" a="1"/>
  <c r="E99" i="12" s="1"/>
  <c r="C93" i="12" a="1"/>
  <c r="C93" i="12" s="1"/>
  <c r="D93" i="12" a="1"/>
  <c r="D93" i="12" s="1"/>
  <c r="E93" i="12" a="1"/>
  <c r="E93" i="12" s="1"/>
  <c r="E90" i="12" a="1"/>
  <c r="E90" i="12" s="1"/>
  <c r="B90" i="12" a="1"/>
  <c r="B90" i="12" s="1"/>
  <c r="F90" i="12" a="1"/>
  <c r="F90" i="12" s="1"/>
  <c r="C90" i="12" a="1"/>
  <c r="C90" i="12" s="1"/>
  <c r="E89" i="12" a="1"/>
  <c r="E89" i="12" s="1"/>
  <c r="F88" i="12" a="1"/>
  <c r="F88" i="12" s="1"/>
  <c r="F80" i="12" a="1"/>
  <c r="F80" i="12" s="1"/>
  <c r="F57" i="12" a="1"/>
  <c r="F57" i="12" s="1"/>
  <c r="F51" i="12" a="1"/>
  <c r="F51" i="12" s="1"/>
  <c r="C42" i="12" a="1"/>
  <c r="C42" i="12" s="1"/>
  <c r="E42" i="12" a="1"/>
  <c r="E42" i="12" s="1"/>
  <c r="F42" i="12" a="1"/>
  <c r="F42" i="12" s="1"/>
  <c r="B42" i="12" a="1"/>
  <c r="B42" i="12" s="1"/>
  <c r="F29" i="12" a="1"/>
  <c r="F29" i="12" s="1"/>
  <c r="C97" i="12" a="1"/>
  <c r="C97" i="12" s="1"/>
  <c r="D97" i="12" a="1"/>
  <c r="D97" i="12" s="1"/>
  <c r="E97" i="12" a="1"/>
  <c r="E97" i="12" s="1"/>
  <c r="B84" i="12" a="1"/>
  <c r="B84" i="12" s="1"/>
  <c r="C84" i="12" a="1"/>
  <c r="C84" i="12" s="1"/>
  <c r="D84" i="12" a="1"/>
  <c r="D84" i="12" s="1"/>
  <c r="D6" i="12" a="1"/>
  <c r="D6" i="12" s="1"/>
  <c r="B6" i="12" a="1"/>
  <c r="B6" i="12" s="1"/>
  <c r="F6" i="12" a="1"/>
  <c r="F6" i="12" s="1"/>
  <c r="C6" i="12" a="1"/>
  <c r="C6" i="12" s="1"/>
  <c r="E6" i="12" a="1"/>
  <c r="E6" i="12" s="1"/>
  <c r="E94" i="12" a="1"/>
  <c r="E94" i="12" s="1"/>
  <c r="B94" i="12" a="1"/>
  <c r="B94" i="12" s="1"/>
  <c r="F94" i="12" a="1"/>
  <c r="F94" i="12" s="1"/>
  <c r="C94" i="12" a="1"/>
  <c r="C94" i="12" s="1"/>
  <c r="B95" i="12" a="1"/>
  <c r="B95" i="12" s="1"/>
  <c r="C89" i="12" a="1"/>
  <c r="C89" i="12" s="1"/>
  <c r="D88" i="12" a="1"/>
  <c r="D88" i="12" s="1"/>
  <c r="E84" i="12" a="1"/>
  <c r="E84" i="12" s="1"/>
  <c r="E80" i="12" a="1"/>
  <c r="E80" i="12" s="1"/>
  <c r="F74" i="12" a="1"/>
  <c r="F74" i="12" s="1"/>
  <c r="B74" i="12" a="1"/>
  <c r="B74" i="12" s="1"/>
  <c r="C74" i="12" a="1"/>
  <c r="C74" i="12" s="1"/>
  <c r="D74" i="12" a="1"/>
  <c r="D74" i="12" s="1"/>
  <c r="F72" i="12" a="1"/>
  <c r="F72" i="12" s="1"/>
  <c r="E70" i="12" a="1"/>
  <c r="E70" i="12" s="1"/>
  <c r="F70" i="12" a="1"/>
  <c r="F70" i="12" s="1"/>
  <c r="B70" i="12" a="1"/>
  <c r="B70" i="12" s="1"/>
  <c r="F68" i="12" a="1"/>
  <c r="F68" i="12" s="1"/>
  <c r="B68" i="12" a="1"/>
  <c r="B68" i="12" s="1"/>
  <c r="C68" i="12" a="1"/>
  <c r="C68" i="12" s="1"/>
  <c r="D68" i="12" a="1"/>
  <c r="D68" i="12" s="1"/>
  <c r="E57" i="12" a="1"/>
  <c r="E57" i="12" s="1"/>
  <c r="B51" i="12" a="1"/>
  <c r="B51" i="12" s="1"/>
  <c r="B38" i="12" a="1"/>
  <c r="B38" i="12" s="1"/>
  <c r="B87" i="12" a="1"/>
  <c r="B87" i="12" s="1"/>
  <c r="B76" i="12" a="1"/>
  <c r="B76" i="12" s="1"/>
  <c r="B71" i="12" a="1"/>
  <c r="B71" i="12" s="1"/>
  <c r="D63" i="12" a="1"/>
  <c r="D63" i="12" s="1"/>
  <c r="C59" i="12" a="1"/>
  <c r="C59" i="12" s="1"/>
  <c r="D47" i="12" a="1"/>
  <c r="D47" i="12" s="1"/>
  <c r="D44" i="12" a="1"/>
  <c r="D44" i="12" s="1"/>
  <c r="C43" i="12" a="1"/>
  <c r="C43" i="12" s="1"/>
  <c r="E37" i="12" a="1"/>
  <c r="E37" i="12" s="1"/>
  <c r="C36" i="12" a="1"/>
  <c r="C36" i="12" s="1"/>
  <c r="D34" i="12" a="1"/>
  <c r="D34" i="12" s="1"/>
  <c r="E39" i="12" a="1"/>
  <c r="E39" i="12" s="1"/>
  <c r="D4" i="12" a="1"/>
  <c r="D4" i="12" s="1"/>
  <c r="B4" i="12" a="1"/>
  <c r="B4" i="12" s="1"/>
  <c r="F4" i="12" a="1"/>
  <c r="F4" i="12" s="1"/>
  <c r="C4" i="12" a="1"/>
  <c r="C4" i="12" s="1"/>
  <c r="E4" i="12" a="1"/>
  <c r="E4" i="12" s="1"/>
  <c r="F87" i="12" a="1"/>
  <c r="F87" i="12" s="1"/>
  <c r="E87" i="12" a="1"/>
  <c r="E87" i="12" s="1"/>
  <c r="E71" i="12" a="1"/>
  <c r="E71" i="12" s="1"/>
  <c r="C63" i="12" a="1"/>
  <c r="C63" i="12" s="1"/>
  <c r="B59" i="12" a="1"/>
  <c r="B59" i="12" s="1"/>
  <c r="E55" i="12" a="1"/>
  <c r="E55" i="12" s="1"/>
  <c r="C47" i="12" a="1"/>
  <c r="C47" i="12" s="1"/>
  <c r="F39" i="12" a="1"/>
  <c r="F39" i="12" s="1"/>
  <c r="B35" i="12" a="1"/>
  <c r="B35" i="12" s="1"/>
  <c r="C35" i="12" a="1"/>
  <c r="C35" i="12" s="1"/>
  <c r="E31" i="12" a="1"/>
  <c r="E31" i="12" s="1"/>
  <c r="C44" i="12" a="1"/>
  <c r="C44" i="12" s="1"/>
  <c r="E43" i="12" a="1"/>
  <c r="E43" i="12" s="1"/>
  <c r="E36" i="12" a="1"/>
  <c r="E36" i="12" s="1"/>
  <c r="F36" i="12" a="1"/>
  <c r="F36" i="12" s="1"/>
  <c r="F34" i="12" a="1"/>
  <c r="F34" i="12" s="1"/>
  <c r="B34" i="12" a="1"/>
  <c r="B34" i="12" s="1"/>
  <c r="C31" i="12" a="1"/>
  <c r="C31" i="12" s="1"/>
  <c r="E28" i="12" a="1"/>
  <c r="E28" i="12" s="1"/>
  <c r="E45" i="12" a="1"/>
  <c r="E45" i="12" s="1"/>
  <c r="F44" i="12" a="1"/>
  <c r="F44" i="12" s="1"/>
  <c r="F43" i="12" a="1"/>
  <c r="F43" i="12" s="1"/>
  <c r="D39" i="12" a="1"/>
  <c r="D39" i="12" s="1"/>
  <c r="B7" i="12" a="1"/>
  <c r="B7" i="12" s="1"/>
  <c r="F7" i="12" a="1"/>
  <c r="F7" i="12" s="1"/>
  <c r="D7" i="12" a="1"/>
  <c r="D7" i="12" s="1"/>
  <c r="E7" i="12" a="1"/>
  <c r="E7" i="12" s="1"/>
  <c r="D31" i="12" a="1"/>
  <c r="D31" i="12" s="1"/>
  <c r="F31" i="12" a="1"/>
  <c r="F31" i="12" s="1"/>
  <c r="B28" i="12" a="1"/>
  <c r="B28" i="12" s="1"/>
  <c r="D28" i="12" a="1"/>
  <c r="D28" i="12" s="1"/>
  <c r="F28" i="12" a="1"/>
  <c r="F28" i="12" s="1"/>
  <c r="D22" i="12" a="1"/>
  <c r="D22" i="12" s="1"/>
  <c r="E22" i="12" a="1"/>
  <c r="E22" i="12" s="1"/>
  <c r="F22" i="12" a="1"/>
  <c r="F22" i="12" s="1"/>
  <c r="B22" i="12" a="1"/>
  <c r="B22" i="12" s="1"/>
  <c r="D25" i="12" a="1"/>
  <c r="D25" i="12" s="1"/>
  <c r="D8" i="12" a="1"/>
  <c r="D8" i="12" s="1"/>
  <c r="B8" i="12" a="1"/>
  <c r="B8" i="12" s="1"/>
  <c r="F8" i="12" a="1"/>
  <c r="F8" i="12" s="1"/>
  <c r="B19" i="12" a="1"/>
  <c r="B19" i="12" s="1"/>
  <c r="F19" i="12" a="1"/>
  <c r="F19" i="12" s="1"/>
  <c r="B15" i="12" a="1"/>
  <c r="B15" i="12" s="1"/>
  <c r="F15" i="12" a="1"/>
  <c r="F15" i="12" s="1"/>
  <c r="B11" i="12" a="1"/>
  <c r="B11" i="12" s="1"/>
  <c r="F11" i="12" a="1"/>
  <c r="F11" i="12" s="1"/>
  <c r="D11" i="12" a="1"/>
  <c r="D11" i="12" s="1"/>
  <c r="B25" i="12" a="1"/>
  <c r="B25" i="12" s="1"/>
  <c r="D13" i="12" a="1"/>
  <c r="D13" i="12" s="1"/>
  <c r="D12" i="12" a="1"/>
  <c r="D12" i="12" s="1"/>
  <c r="B12" i="12" a="1"/>
  <c r="B12" i="12" s="1"/>
  <c r="F12" i="12" a="1"/>
  <c r="F12" i="12" s="1"/>
  <c r="D14" i="12" a="1"/>
  <c r="D14" i="12" s="1"/>
  <c r="B14" i="12" a="1"/>
  <c r="B14" i="12" s="1"/>
  <c r="F27" i="12" a="1"/>
  <c r="F27" i="12" s="1"/>
  <c r="E20" i="12" a="1"/>
  <c r="E20" i="12" s="1"/>
  <c r="D18" i="12" a="1"/>
  <c r="D18" i="12" s="1"/>
  <c r="E19" i="12" a="1"/>
  <c r="E19" i="12" s="1"/>
  <c r="E15" i="12" a="1"/>
  <c r="E15" i="12" s="1"/>
  <c r="E8" i="12" a="1"/>
  <c r="E8" i="12" s="1"/>
  <c r="B3" i="12" a="1"/>
  <c r="B3" i="12" s="1"/>
  <c r="F3" i="12" a="1"/>
  <c r="F3" i="12" s="1"/>
  <c r="D3" i="12" a="1"/>
  <c r="D3" i="12" s="1"/>
  <c r="H10" i="11"/>
  <c r="Q6" i="11"/>
  <c r="V7" i="11" s="1"/>
  <c r="A2" i="12" a="1"/>
  <c r="A2" i="12" s="1"/>
  <c r="T8" i="11"/>
  <c r="G32" i="11"/>
  <c r="G31" i="11"/>
  <c r="H24" i="11"/>
  <c r="H107" i="11"/>
  <c r="H85" i="11"/>
  <c r="H62" i="11"/>
  <c r="H55" i="11"/>
  <c r="H46" i="11"/>
  <c r="H71" i="11"/>
  <c r="H16" i="11"/>
  <c r="H60" i="11"/>
  <c r="H57" i="11"/>
  <c r="H44" i="11"/>
  <c r="H37" i="11"/>
  <c r="H26" i="11"/>
  <c r="H109" i="11"/>
  <c r="H20" i="11"/>
  <c r="G16" i="11"/>
  <c r="H91" i="11"/>
  <c r="G85" i="11"/>
  <c r="H75" i="11"/>
  <c r="G69" i="11"/>
  <c r="H59" i="11"/>
  <c r="G53" i="11"/>
  <c r="H43" i="11"/>
  <c r="H41" i="11"/>
  <c r="G35" i="11"/>
  <c r="H28" i="11"/>
  <c r="G109" i="11"/>
  <c r="H12" i="11"/>
  <c r="N12" i="2" s="1"/>
  <c r="H94" i="11"/>
  <c r="H98" i="11"/>
  <c r="H96" i="11"/>
  <c r="H89" i="11"/>
  <c r="H82" i="11"/>
  <c r="H80" i="11"/>
  <c r="H73" i="11"/>
  <c r="G71" i="11"/>
  <c r="H66" i="11"/>
  <c r="H64" i="11"/>
  <c r="G55" i="11"/>
  <c r="H50" i="11"/>
  <c r="H48" i="11"/>
  <c r="G39" i="11"/>
  <c r="G38" i="11"/>
  <c r="G37" i="11"/>
  <c r="H30" i="11"/>
  <c r="H25" i="11"/>
  <c r="H104" i="11"/>
  <c r="G102" i="11"/>
  <c r="H95" i="11"/>
  <c r="G89" i="11"/>
  <c r="H79" i="11"/>
  <c r="G73" i="11"/>
  <c r="G57" i="11"/>
  <c r="H45" i="11"/>
  <c r="G41" i="11"/>
  <c r="H32" i="11"/>
  <c r="G23" i="11"/>
  <c r="G104" i="11"/>
  <c r="H87" i="11"/>
  <c r="H78" i="11"/>
  <c r="H13" i="11"/>
  <c r="N13" i="2" s="1"/>
  <c r="G11" i="11"/>
  <c r="G10" i="11"/>
  <c r="H100" i="11"/>
  <c r="H93" i="11"/>
  <c r="G92" i="11"/>
  <c r="G91" i="11"/>
  <c r="H86" i="11"/>
  <c r="H84" i="11"/>
  <c r="H77" i="11"/>
  <c r="G76" i="11"/>
  <c r="G75" i="11"/>
  <c r="H70" i="11"/>
  <c r="H68" i="11"/>
  <c r="H65" i="11"/>
  <c r="H63" i="11"/>
  <c r="G60" i="11"/>
  <c r="G59" i="11"/>
  <c r="H54" i="11"/>
  <c r="H52" i="11"/>
  <c r="H49" i="11"/>
  <c r="H47" i="11"/>
  <c r="G44" i="11"/>
  <c r="G43" i="11"/>
  <c r="H34" i="11"/>
  <c r="H31" i="11"/>
  <c r="H29" i="11"/>
  <c r="G26" i="11"/>
  <c r="G25" i="11"/>
  <c r="G106" i="11"/>
  <c r="H105" i="11"/>
  <c r="H92" i="11"/>
  <c r="H76" i="11"/>
  <c r="H69" i="11"/>
  <c r="H17" i="11"/>
  <c r="G15" i="11"/>
  <c r="G13" i="11"/>
  <c r="H99" i="11"/>
  <c r="G93" i="11"/>
  <c r="H83" i="11"/>
  <c r="G77" i="11"/>
  <c r="G61" i="11"/>
  <c r="G45" i="11"/>
  <c r="H36" i="11"/>
  <c r="G27" i="11"/>
  <c r="H103" i="11"/>
  <c r="G108" i="11"/>
  <c r="L54" i="8"/>
  <c r="E52" i="8"/>
  <c r="D52" i="8"/>
  <c r="F52" i="8"/>
  <c r="L36" i="8"/>
  <c r="K36" i="8"/>
  <c r="J36" i="8"/>
  <c r="E37" i="8"/>
  <c r="F37" i="8"/>
  <c r="D37" i="8"/>
  <c r="E40" i="8"/>
  <c r="D40" i="8"/>
  <c r="F40" i="8"/>
  <c r="J46" i="8"/>
  <c r="L46" i="8"/>
  <c r="K46" i="8"/>
  <c r="F53" i="8"/>
  <c r="E53" i="8"/>
  <c r="D53" i="8"/>
  <c r="J42" i="8"/>
  <c r="L42" i="8"/>
  <c r="K42" i="8"/>
  <c r="L52" i="8"/>
  <c r="K52" i="8"/>
  <c r="J52" i="8"/>
  <c r="L37" i="8"/>
  <c r="K37" i="8"/>
  <c r="J37" i="8"/>
  <c r="L40" i="8"/>
  <c r="K40" i="8"/>
  <c r="J40" i="8"/>
  <c r="J43" i="8"/>
  <c r="L43" i="8"/>
  <c r="K43" i="8"/>
  <c r="L53" i="8"/>
  <c r="K53" i="8"/>
  <c r="J53" i="8"/>
  <c r="L55" i="8"/>
  <c r="K55" i="8"/>
  <c r="J55" i="8"/>
  <c r="E41" i="8"/>
  <c r="F41" i="8"/>
  <c r="D41" i="8"/>
  <c r="E44" i="8"/>
  <c r="D44" i="8"/>
  <c r="F44" i="8"/>
  <c r="J50" i="8"/>
  <c r="L50" i="8"/>
  <c r="K50" i="8"/>
  <c r="E56" i="8"/>
  <c r="D56" i="8"/>
  <c r="F56" i="8"/>
  <c r="E49" i="8"/>
  <c r="F49" i="8"/>
  <c r="D49" i="8"/>
  <c r="L39" i="8"/>
  <c r="J39" i="8"/>
  <c r="K39" i="8"/>
  <c r="L49" i="8"/>
  <c r="K49" i="8"/>
  <c r="J49" i="8"/>
  <c r="L41" i="8"/>
  <c r="K41" i="8"/>
  <c r="J41" i="8"/>
  <c r="L44" i="8"/>
  <c r="K44" i="8"/>
  <c r="J44" i="8"/>
  <c r="J47" i="8"/>
  <c r="L47" i="8"/>
  <c r="K47" i="8"/>
  <c r="L56" i="8"/>
  <c r="K56" i="8"/>
  <c r="J56" i="8"/>
  <c r="J38" i="8"/>
  <c r="L38" i="8"/>
  <c r="K38" i="8"/>
  <c r="E45" i="8"/>
  <c r="F45" i="8"/>
  <c r="D45" i="8"/>
  <c r="E48" i="8"/>
  <c r="D48" i="8"/>
  <c r="F48" i="8"/>
  <c r="F57" i="8"/>
  <c r="E57" i="8"/>
  <c r="D57" i="8"/>
  <c r="E36" i="8"/>
  <c r="D36" i="8"/>
  <c r="F36" i="8"/>
  <c r="L45" i="8"/>
  <c r="K45" i="8"/>
  <c r="J45" i="8"/>
  <c r="L48" i="8"/>
  <c r="K48" i="8"/>
  <c r="J48" i="8"/>
  <c r="L51" i="8"/>
  <c r="K51" i="8"/>
  <c r="J51" i="8"/>
  <c r="L57" i="8"/>
  <c r="K57" i="8"/>
  <c r="J57" i="8"/>
  <c r="K54" i="8"/>
  <c r="D38" i="8"/>
  <c r="D42" i="8"/>
  <c r="D46" i="8"/>
  <c r="D50" i="8"/>
  <c r="D54" i="8"/>
  <c r="E38" i="8"/>
  <c r="E42" i="8"/>
  <c r="E46" i="8"/>
  <c r="E50" i="8"/>
  <c r="E54" i="8"/>
  <c r="D39" i="8"/>
  <c r="D43" i="8"/>
  <c r="D47" i="8"/>
  <c r="D51" i="8"/>
  <c r="D55" i="8"/>
  <c r="E39" i="8"/>
  <c r="E43" i="8"/>
  <c r="E47" i="8"/>
  <c r="E51" i="8"/>
  <c r="E55" i="8"/>
  <c r="J25" i="8"/>
  <c r="K25" i="8"/>
  <c r="L25" i="8"/>
  <c r="K21" i="8"/>
  <c r="L21" i="8"/>
  <c r="J21" i="8"/>
  <c r="L26" i="8"/>
  <c r="K26" i="8"/>
  <c r="J26" i="8"/>
  <c r="J10" i="8"/>
  <c r="L10" i="8"/>
  <c r="K10" i="8"/>
  <c r="L16" i="8"/>
  <c r="J16" i="8"/>
  <c r="K16" i="8"/>
  <c r="L22" i="8"/>
  <c r="K22" i="8"/>
  <c r="J22" i="8"/>
  <c r="J17" i="8"/>
  <c r="K17" i="8"/>
  <c r="L17" i="8"/>
  <c r="L18" i="8"/>
  <c r="J18" i="8"/>
  <c r="K18" i="8"/>
  <c r="L24" i="8"/>
  <c r="J24" i="8"/>
  <c r="K24" i="8"/>
  <c r="K28" i="8"/>
  <c r="J28" i="8"/>
  <c r="L28" i="8"/>
  <c r="K12" i="8"/>
  <c r="J12" i="8"/>
  <c r="L12" i="8"/>
  <c r="L29" i="8"/>
  <c r="K29" i="8"/>
  <c r="J29" i="8"/>
  <c r="K13" i="8"/>
  <c r="L13" i="8"/>
  <c r="J13" i="8"/>
  <c r="J30" i="8"/>
  <c r="K30" i="8"/>
  <c r="L30" i="8"/>
  <c r="J14" i="8"/>
  <c r="L14" i="8"/>
  <c r="K14" i="8"/>
  <c r="K20" i="8"/>
  <c r="J20" i="8"/>
  <c r="L20" i="8"/>
  <c r="L31" i="8"/>
  <c r="K31" i="8"/>
  <c r="J31" i="8"/>
  <c r="K11" i="8"/>
  <c r="K27" i="8"/>
  <c r="L11" i="8"/>
  <c r="L19" i="8"/>
  <c r="L27" i="8"/>
  <c r="J19" i="8"/>
  <c r="J15" i="8"/>
  <c r="J23" i="8"/>
  <c r="K15" i="8"/>
  <c r="K23" i="8"/>
  <c r="F13" i="8"/>
  <c r="E13" i="8"/>
  <c r="D13" i="8"/>
  <c r="E12" i="8"/>
  <c r="D12" i="8"/>
  <c r="F12" i="8"/>
  <c r="E14" i="8"/>
  <c r="F14" i="8"/>
  <c r="D14" i="8"/>
  <c r="E16" i="8"/>
  <c r="D16" i="8"/>
  <c r="F16" i="8"/>
  <c r="E10" i="8"/>
  <c r="F10" i="8"/>
  <c r="D10" i="8"/>
  <c r="F17" i="8"/>
  <c r="E17" i="8"/>
  <c r="D17" i="8"/>
  <c r="D11" i="8"/>
  <c r="D15" i="8"/>
  <c r="F25" i="8" s="1"/>
  <c r="E11" i="8"/>
  <c r="E15" i="8"/>
  <c r="J50" i="7"/>
  <c r="K50" i="7"/>
  <c r="L50" i="7"/>
  <c r="L46" i="7"/>
  <c r="K46" i="7"/>
  <c r="J46" i="7"/>
  <c r="J34" i="7"/>
  <c r="L34" i="7"/>
  <c r="K34" i="7"/>
  <c r="L38" i="7"/>
  <c r="K38" i="7"/>
  <c r="J38" i="7"/>
  <c r="E34" i="7"/>
  <c r="F34" i="7"/>
  <c r="D34" i="7"/>
  <c r="E40" i="7"/>
  <c r="D40" i="7"/>
  <c r="F40" i="7"/>
  <c r="D49" i="7"/>
  <c r="F49" i="7"/>
  <c r="E49" i="7"/>
  <c r="J48" i="7"/>
  <c r="L48" i="7"/>
  <c r="K48" i="7"/>
  <c r="J40" i="7"/>
  <c r="L40" i="7"/>
  <c r="K40" i="7"/>
  <c r="L49" i="7"/>
  <c r="K49" i="7"/>
  <c r="J49" i="7"/>
  <c r="E36" i="7"/>
  <c r="D36" i="7"/>
  <c r="F36" i="7"/>
  <c r="E41" i="7"/>
  <c r="D41" i="7"/>
  <c r="F41" i="7"/>
  <c r="E50" i="7"/>
  <c r="F50" i="7"/>
  <c r="D50" i="7"/>
  <c r="J36" i="7"/>
  <c r="L36" i="7"/>
  <c r="K36" i="7"/>
  <c r="L41" i="7"/>
  <c r="K41" i="7"/>
  <c r="J41" i="7"/>
  <c r="E52" i="7"/>
  <c r="D52" i="7"/>
  <c r="F52" i="7"/>
  <c r="D37" i="7"/>
  <c r="E37" i="7"/>
  <c r="F37" i="7"/>
  <c r="E46" i="7"/>
  <c r="F46" i="7"/>
  <c r="D46" i="7"/>
  <c r="L52" i="7"/>
  <c r="K52" i="7"/>
  <c r="J52" i="7"/>
  <c r="L37" i="7"/>
  <c r="K37" i="7"/>
  <c r="J37" i="7"/>
  <c r="F53" i="7"/>
  <c r="E53" i="7"/>
  <c r="D53" i="7"/>
  <c r="F38" i="7"/>
  <c r="E38" i="7"/>
  <c r="D38" i="7"/>
  <c r="E48" i="7"/>
  <c r="D48" i="7"/>
  <c r="F48" i="7"/>
  <c r="L53" i="7"/>
  <c r="K53" i="7"/>
  <c r="J53" i="7"/>
  <c r="J51" i="7"/>
  <c r="K35" i="7"/>
  <c r="K39" i="7"/>
  <c r="K47" i="7"/>
  <c r="K51" i="7"/>
  <c r="J39" i="7"/>
  <c r="D35" i="7"/>
  <c r="D39" i="7"/>
  <c r="D47" i="7"/>
  <c r="D51" i="7"/>
  <c r="E35" i="7"/>
  <c r="E39" i="7"/>
  <c r="E47" i="7"/>
  <c r="E51" i="7"/>
  <c r="J35" i="7"/>
  <c r="L47" i="7"/>
  <c r="J22" i="7"/>
  <c r="K22" i="7"/>
  <c r="J26" i="7"/>
  <c r="K26" i="7"/>
  <c r="L29" i="7"/>
  <c r="K29" i="7"/>
  <c r="J29" i="7"/>
  <c r="F22" i="7"/>
  <c r="E22" i="7"/>
  <c r="D22" i="7"/>
  <c r="E24" i="7"/>
  <c r="D24" i="7"/>
  <c r="F24" i="7"/>
  <c r="L25" i="7"/>
  <c r="K25" i="7"/>
  <c r="J25" i="7"/>
  <c r="F26" i="7"/>
  <c r="E26" i="7"/>
  <c r="D26" i="7"/>
  <c r="E28" i="7"/>
  <c r="D28" i="7"/>
  <c r="F28" i="7"/>
  <c r="F25" i="7"/>
  <c r="E25" i="7"/>
  <c r="D25" i="7"/>
  <c r="L28" i="7"/>
  <c r="K28" i="7"/>
  <c r="J28" i="7"/>
  <c r="F29" i="7"/>
  <c r="E29" i="7"/>
  <c r="D29" i="7"/>
  <c r="L24" i="7"/>
  <c r="K24" i="7"/>
  <c r="J24" i="7"/>
  <c r="L22" i="7"/>
  <c r="J23" i="7"/>
  <c r="L26" i="7"/>
  <c r="J27" i="7"/>
  <c r="K23" i="7"/>
  <c r="K27" i="7"/>
  <c r="D23" i="7"/>
  <c r="D27" i="7"/>
  <c r="E23" i="7"/>
  <c r="E27" i="7"/>
  <c r="K12" i="7"/>
  <c r="L12" i="7"/>
  <c r="J12" i="7"/>
  <c r="L10" i="7"/>
  <c r="K10" i="7"/>
  <c r="J10" i="7"/>
  <c r="K14" i="7"/>
  <c r="J14" i="7"/>
  <c r="L14" i="7"/>
  <c r="L15" i="7"/>
  <c r="K15" i="7"/>
  <c r="J15" i="7"/>
  <c r="L16" i="7"/>
  <c r="K16" i="7"/>
  <c r="J16" i="7"/>
  <c r="L17" i="7"/>
  <c r="K17" i="7"/>
  <c r="J17" i="7"/>
  <c r="L11" i="7"/>
  <c r="J13" i="7"/>
  <c r="K13" i="7"/>
  <c r="K11" i="7"/>
  <c r="E17" i="7"/>
  <c r="F17" i="7"/>
  <c r="D17" i="7"/>
  <c r="E16" i="7"/>
  <c r="F16" i="7"/>
  <c r="D16" i="7"/>
  <c r="E15" i="7"/>
  <c r="F15" i="7"/>
  <c r="D15" i="7"/>
  <c r="E13" i="7"/>
  <c r="F13" i="7"/>
  <c r="D13" i="7"/>
  <c r="E12" i="7"/>
  <c r="F12" i="7"/>
  <c r="D12" i="7"/>
  <c r="E11" i="7"/>
  <c r="F11" i="7"/>
  <c r="D11" i="7"/>
  <c r="F14" i="7"/>
  <c r="E14" i="7"/>
  <c r="E10" i="7"/>
  <c r="D10" i="7"/>
  <c r="E8" i="5"/>
  <c r="D8" i="5"/>
  <c r="L39" i="6"/>
  <c r="J39" i="6"/>
  <c r="L64" i="6"/>
  <c r="K64" i="6"/>
  <c r="J64" i="6"/>
  <c r="L65" i="6"/>
  <c r="K65" i="6"/>
  <c r="J65" i="6"/>
  <c r="F64" i="6"/>
  <c r="E64" i="6"/>
  <c r="D64" i="6"/>
  <c r="F65" i="6"/>
  <c r="E65" i="6"/>
  <c r="D65" i="6"/>
  <c r="L59" i="6"/>
  <c r="K59" i="6"/>
  <c r="J59" i="6"/>
  <c r="L60" i="6"/>
  <c r="K60" i="6"/>
  <c r="J60" i="6"/>
  <c r="F59" i="6"/>
  <c r="D59" i="6"/>
  <c r="E59" i="6"/>
  <c r="F60" i="6"/>
  <c r="E60" i="6"/>
  <c r="D60" i="6"/>
  <c r="L54" i="6"/>
  <c r="K54" i="6"/>
  <c r="J54" i="6"/>
  <c r="L55" i="6"/>
  <c r="K55" i="6"/>
  <c r="J55" i="6"/>
  <c r="D54" i="6"/>
  <c r="F54" i="6"/>
  <c r="E54" i="6"/>
  <c r="F55" i="6"/>
  <c r="E55" i="6"/>
  <c r="D55" i="6"/>
  <c r="L49" i="6"/>
  <c r="J49" i="6"/>
  <c r="K49" i="6"/>
  <c r="L50" i="6"/>
  <c r="K50" i="6"/>
  <c r="J50" i="6"/>
  <c r="F49" i="6"/>
  <c r="D49" i="6"/>
  <c r="E49" i="6"/>
  <c r="F50" i="6"/>
  <c r="E50" i="6"/>
  <c r="D50" i="6"/>
  <c r="L44" i="6"/>
  <c r="K44" i="6"/>
  <c r="J44" i="6"/>
  <c r="L45" i="6"/>
  <c r="K45" i="6"/>
  <c r="J45" i="6"/>
  <c r="F44" i="6"/>
  <c r="E44" i="6"/>
  <c r="D44" i="6"/>
  <c r="F45" i="6"/>
  <c r="E45" i="6"/>
  <c r="D45" i="6"/>
  <c r="L40" i="6"/>
  <c r="K40" i="6"/>
  <c r="J40" i="6"/>
  <c r="K39" i="6"/>
  <c r="F39" i="6"/>
  <c r="E39" i="6"/>
  <c r="D39" i="6"/>
  <c r="F40" i="6"/>
  <c r="E40" i="6"/>
  <c r="D40" i="6"/>
  <c r="L34" i="6"/>
  <c r="K34" i="6"/>
  <c r="J34" i="6"/>
  <c r="L35" i="6"/>
  <c r="K35" i="6"/>
  <c r="J35" i="6"/>
  <c r="F34" i="6"/>
  <c r="D34" i="6"/>
  <c r="E34" i="6"/>
  <c r="F35" i="6"/>
  <c r="E35" i="6"/>
  <c r="D35" i="6"/>
  <c r="J29" i="6"/>
  <c r="L29" i="6"/>
  <c r="K29" i="6"/>
  <c r="L30" i="6"/>
  <c r="K30" i="6"/>
  <c r="J30" i="6"/>
  <c r="F29" i="6"/>
  <c r="E29" i="6"/>
  <c r="D29" i="6"/>
  <c r="F30" i="6"/>
  <c r="E30" i="6"/>
  <c r="D30" i="6"/>
  <c r="J24" i="6"/>
  <c r="L24" i="6"/>
  <c r="K24" i="6"/>
  <c r="L25" i="6"/>
  <c r="K25" i="6"/>
  <c r="J25" i="6"/>
  <c r="F24" i="6"/>
  <c r="D24" i="6"/>
  <c r="E24" i="6"/>
  <c r="F25" i="6"/>
  <c r="E25" i="6"/>
  <c r="D25" i="6"/>
  <c r="L19" i="6"/>
  <c r="J19" i="6"/>
  <c r="K19" i="6"/>
  <c r="L20" i="6"/>
  <c r="K20" i="6"/>
  <c r="J20" i="6"/>
  <c r="F19" i="6"/>
  <c r="E19" i="6"/>
  <c r="D19" i="6"/>
  <c r="F20" i="6"/>
  <c r="E20" i="6"/>
  <c r="D20" i="6"/>
  <c r="J14" i="6"/>
  <c r="L14" i="6"/>
  <c r="K14" i="6"/>
  <c r="L15" i="6"/>
  <c r="K15" i="6"/>
  <c r="J15" i="6"/>
  <c r="F14" i="6"/>
  <c r="E14" i="6"/>
  <c r="D14" i="6"/>
  <c r="F15" i="6"/>
  <c r="E15" i="6"/>
  <c r="D15" i="6"/>
  <c r="L9" i="6"/>
  <c r="K9" i="6"/>
  <c r="J9" i="6"/>
  <c r="L10" i="6"/>
  <c r="K10" i="6"/>
  <c r="J10" i="6"/>
  <c r="E10" i="6"/>
  <c r="F10" i="6"/>
  <c r="D10" i="6"/>
  <c r="D9" i="6"/>
  <c r="F9" i="6"/>
  <c r="E9" i="6"/>
  <c r="C88" i="5"/>
  <c r="E88" i="5"/>
  <c r="C80" i="5"/>
  <c r="E80" i="5"/>
  <c r="C30" i="5"/>
  <c r="D30" i="5"/>
  <c r="E30" i="5"/>
  <c r="C94" i="5"/>
  <c r="D94" i="5"/>
  <c r="E94" i="5"/>
  <c r="C86" i="5"/>
  <c r="E86" i="5"/>
  <c r="D86" i="5"/>
  <c r="C64" i="5"/>
  <c r="E64" i="5"/>
  <c r="C22" i="5"/>
  <c r="D22" i="5"/>
  <c r="E22" i="5"/>
  <c r="C56" i="5"/>
  <c r="E56" i="5"/>
  <c r="C48" i="5"/>
  <c r="E48" i="5"/>
  <c r="C102" i="5"/>
  <c r="D102" i="5"/>
  <c r="E102" i="5"/>
  <c r="C70" i="5"/>
  <c r="D70" i="5"/>
  <c r="E70" i="5"/>
  <c r="C62" i="5"/>
  <c r="D62" i="5"/>
  <c r="E62" i="5"/>
  <c r="C54" i="5"/>
  <c r="E54" i="5"/>
  <c r="D54" i="5"/>
  <c r="C32" i="5"/>
  <c r="E32" i="5"/>
  <c r="C24" i="5"/>
  <c r="E24" i="5"/>
  <c r="C96" i="5"/>
  <c r="E96" i="5"/>
  <c r="C38" i="5"/>
  <c r="D38" i="5"/>
  <c r="E38" i="5"/>
  <c r="C16" i="5"/>
  <c r="E16" i="5"/>
  <c r="E104" i="5"/>
  <c r="D78" i="5"/>
  <c r="E72" i="5"/>
  <c r="D46" i="5"/>
  <c r="E40" i="5"/>
  <c r="D14" i="5"/>
  <c r="E78" i="5"/>
  <c r="E46" i="5"/>
  <c r="E14" i="5"/>
  <c r="C92" i="5"/>
  <c r="D92" i="5"/>
  <c r="E92" i="5"/>
  <c r="C60" i="5"/>
  <c r="D60" i="5"/>
  <c r="E60" i="5"/>
  <c r="E101" i="5"/>
  <c r="C101" i="5"/>
  <c r="D101" i="5"/>
  <c r="C91" i="5"/>
  <c r="D91" i="5"/>
  <c r="E91" i="5"/>
  <c r="E81" i="5"/>
  <c r="C81" i="5"/>
  <c r="D81" i="5"/>
  <c r="E69" i="5"/>
  <c r="D69" i="5"/>
  <c r="C69" i="5"/>
  <c r="C59" i="5"/>
  <c r="D59" i="5"/>
  <c r="E59" i="5"/>
  <c r="E49" i="5"/>
  <c r="C49" i="5"/>
  <c r="D49" i="5"/>
  <c r="E37" i="5"/>
  <c r="C37" i="5"/>
  <c r="D37" i="5"/>
  <c r="C27" i="5"/>
  <c r="D27" i="5"/>
  <c r="E27" i="5"/>
  <c r="C17" i="5"/>
  <c r="D17" i="5"/>
  <c r="E17" i="5"/>
  <c r="D82" i="5"/>
  <c r="E82" i="5"/>
  <c r="C82" i="5"/>
  <c r="D50" i="5"/>
  <c r="E50" i="5"/>
  <c r="C50" i="5"/>
  <c r="D18" i="5"/>
  <c r="E18" i="5"/>
  <c r="C18" i="5"/>
  <c r="C100" i="5"/>
  <c r="D100" i="5"/>
  <c r="E100" i="5"/>
  <c r="D90" i="5"/>
  <c r="E90" i="5"/>
  <c r="C90" i="5"/>
  <c r="C68" i="5"/>
  <c r="D68" i="5"/>
  <c r="E68" i="5"/>
  <c r="D58" i="5"/>
  <c r="E58" i="5"/>
  <c r="C58" i="5"/>
  <c r="C36" i="5"/>
  <c r="D36" i="5"/>
  <c r="E36" i="5"/>
  <c r="D26" i="5"/>
  <c r="E26" i="5"/>
  <c r="C26" i="5"/>
  <c r="C99" i="5"/>
  <c r="D99" i="5"/>
  <c r="E99" i="5"/>
  <c r="C89" i="5"/>
  <c r="D89" i="5"/>
  <c r="E89" i="5"/>
  <c r="E77" i="5"/>
  <c r="D77" i="5"/>
  <c r="C77" i="5"/>
  <c r="C67" i="5"/>
  <c r="D67" i="5"/>
  <c r="E67" i="5"/>
  <c r="C57" i="5"/>
  <c r="D57" i="5"/>
  <c r="E57" i="5"/>
  <c r="E45" i="5"/>
  <c r="D45" i="5"/>
  <c r="C45" i="5"/>
  <c r="C35" i="5"/>
  <c r="D35" i="5"/>
  <c r="E35" i="5"/>
  <c r="E25" i="5"/>
  <c r="C25" i="5"/>
  <c r="D25" i="5"/>
  <c r="E13" i="5"/>
  <c r="C13" i="5"/>
  <c r="D13" i="5"/>
  <c r="D98" i="5"/>
  <c r="E98" i="5"/>
  <c r="C98" i="5"/>
  <c r="C76" i="5"/>
  <c r="D76" i="5"/>
  <c r="E76" i="5"/>
  <c r="D66" i="5"/>
  <c r="E66" i="5"/>
  <c r="C66" i="5"/>
  <c r="C44" i="5"/>
  <c r="D44" i="5"/>
  <c r="E44" i="5"/>
  <c r="D34" i="5"/>
  <c r="E34" i="5"/>
  <c r="C34" i="5"/>
  <c r="C12" i="5"/>
  <c r="D12" i="5"/>
  <c r="E12" i="5"/>
  <c r="C107" i="5"/>
  <c r="D107" i="5"/>
  <c r="E107" i="5"/>
  <c r="C97" i="5"/>
  <c r="E97" i="5"/>
  <c r="D97" i="5"/>
  <c r="E85" i="5"/>
  <c r="D85" i="5"/>
  <c r="C85" i="5"/>
  <c r="C75" i="5"/>
  <c r="D75" i="5"/>
  <c r="E75" i="5"/>
  <c r="E65" i="5"/>
  <c r="C65" i="5"/>
  <c r="D65" i="5"/>
  <c r="E53" i="5"/>
  <c r="D53" i="5"/>
  <c r="C53" i="5"/>
  <c r="C43" i="5"/>
  <c r="D43" i="5"/>
  <c r="E43" i="5"/>
  <c r="C33" i="5"/>
  <c r="D33" i="5"/>
  <c r="E33" i="5"/>
  <c r="E21" i="5"/>
  <c r="D21" i="5"/>
  <c r="C21" i="5"/>
  <c r="C11" i="5"/>
  <c r="D11" i="5"/>
  <c r="E11" i="5"/>
  <c r="D106" i="5"/>
  <c r="E106" i="5"/>
  <c r="C106" i="5"/>
  <c r="C84" i="5"/>
  <c r="D84" i="5"/>
  <c r="E84" i="5"/>
  <c r="D74" i="5"/>
  <c r="C74" i="5"/>
  <c r="E74" i="5"/>
  <c r="C52" i="5"/>
  <c r="D52" i="5"/>
  <c r="E52" i="5"/>
  <c r="D42" i="5"/>
  <c r="E42" i="5"/>
  <c r="C42" i="5"/>
  <c r="C20" i="5"/>
  <c r="D20" i="5"/>
  <c r="E20" i="5"/>
  <c r="D10" i="5"/>
  <c r="E10" i="5"/>
  <c r="C10" i="5"/>
  <c r="C28" i="5"/>
  <c r="D28" i="5"/>
  <c r="E28" i="5"/>
  <c r="E105" i="5"/>
  <c r="C105" i="5"/>
  <c r="D105" i="5"/>
  <c r="E93" i="5"/>
  <c r="D93" i="5"/>
  <c r="C93" i="5"/>
  <c r="C83" i="5"/>
  <c r="D83" i="5"/>
  <c r="E83" i="5"/>
  <c r="C73" i="5"/>
  <c r="E73" i="5"/>
  <c r="D73" i="5"/>
  <c r="E61" i="5"/>
  <c r="D61" i="5"/>
  <c r="C61" i="5"/>
  <c r="C51" i="5"/>
  <c r="D51" i="5"/>
  <c r="E51" i="5"/>
  <c r="C41" i="5"/>
  <c r="E41" i="5"/>
  <c r="D41" i="5"/>
  <c r="E29" i="5"/>
  <c r="D29" i="5"/>
  <c r="C29" i="5"/>
  <c r="C19" i="5"/>
  <c r="D19" i="5"/>
  <c r="E19" i="5"/>
  <c r="C9" i="5"/>
  <c r="D9" i="5"/>
  <c r="E9" i="5"/>
  <c r="D104" i="5"/>
  <c r="D96" i="5"/>
  <c r="D88" i="5"/>
  <c r="D80" i="5"/>
  <c r="D72" i="5"/>
  <c r="D64" i="5"/>
  <c r="D56" i="5"/>
  <c r="D48" i="5"/>
  <c r="D40" i="5"/>
  <c r="D32" i="5"/>
  <c r="D24" i="5"/>
  <c r="D16" i="5"/>
  <c r="E103" i="5"/>
  <c r="E95" i="5"/>
  <c r="E87" i="5"/>
  <c r="E79" i="5"/>
  <c r="E71" i="5"/>
  <c r="E63" i="5"/>
  <c r="E55" i="5"/>
  <c r="E47" i="5"/>
  <c r="E39" i="5"/>
  <c r="E31" i="5"/>
  <c r="E23" i="5"/>
  <c r="E15" i="5"/>
  <c r="D103" i="5"/>
  <c r="D95" i="5"/>
  <c r="D87" i="5"/>
  <c r="D79" i="5"/>
  <c r="D71" i="5"/>
  <c r="D63" i="5"/>
  <c r="D55" i="5"/>
  <c r="D47" i="5"/>
  <c r="D39" i="5"/>
  <c r="D31" i="5"/>
  <c r="D23" i="5"/>
  <c r="D15" i="5"/>
  <c r="F6" i="13" l="1"/>
  <c r="E7" i="13"/>
  <c r="T3" i="13"/>
  <c r="C3" i="13"/>
  <c r="B6" i="13"/>
  <c r="G5" i="13"/>
  <c r="B5" i="13"/>
  <c r="B7" i="13"/>
  <c r="G7" i="13"/>
  <c r="G4" i="13"/>
  <c r="C4" i="13"/>
  <c r="E4" i="13"/>
  <c r="F4" i="13"/>
  <c r="F5" i="13"/>
  <c r="E5" i="13"/>
  <c r="C5" i="13"/>
  <c r="D3" i="13"/>
  <c r="D7" i="13"/>
  <c r="T2" i="13"/>
  <c r="C2" i="13"/>
  <c r="B2" i="13"/>
  <c r="D2" i="13"/>
  <c r="E2" i="13"/>
  <c r="F2" i="13"/>
  <c r="G2" i="13"/>
  <c r="B3" i="13"/>
  <c r="G3" i="13"/>
  <c r="E3" i="13"/>
  <c r="C6" i="13"/>
  <c r="G9" i="2"/>
  <c r="G8" i="2"/>
  <c r="N8" i="2"/>
  <c r="I24" i="12" a="1"/>
  <c r="I24" i="12" s="1"/>
  <c r="H24" i="12" a="1"/>
  <c r="H24" i="12" s="1"/>
  <c r="J24" i="12" a="1"/>
  <c r="J24" i="12" s="1"/>
  <c r="H66" i="12" a="1"/>
  <c r="H66" i="12" s="1"/>
  <c r="J66" i="12" a="1"/>
  <c r="J66" i="12" s="1"/>
  <c r="I66" i="12" a="1"/>
  <c r="I66" i="12" s="1"/>
  <c r="F24" i="12" a="1"/>
  <c r="F24" i="12" s="1"/>
  <c r="J52" i="12" a="1"/>
  <c r="J52" i="12" s="1"/>
  <c r="H52" i="12" a="1"/>
  <c r="H52" i="12" s="1"/>
  <c r="I52" i="12" a="1"/>
  <c r="I52" i="12" s="1"/>
  <c r="I37" i="12" a="1"/>
  <c r="I37" i="12" s="1"/>
  <c r="H37" i="12" a="1"/>
  <c r="H37" i="12" s="1"/>
  <c r="J37" i="12" a="1"/>
  <c r="J37" i="12" s="1"/>
  <c r="H93" i="12" a="1"/>
  <c r="H93" i="12" s="1"/>
  <c r="J93" i="12" a="1"/>
  <c r="J93" i="12" s="1"/>
  <c r="I93" i="12" a="1"/>
  <c r="I93" i="12" s="1"/>
  <c r="H96" i="12" a="1"/>
  <c r="H96" i="12" s="1"/>
  <c r="J96" i="12" a="1"/>
  <c r="J96" i="12" s="1"/>
  <c r="I96" i="12" a="1"/>
  <c r="I96" i="12" s="1"/>
  <c r="I45" i="12" a="1"/>
  <c r="I45" i="12" s="1"/>
  <c r="H45" i="12" a="1"/>
  <c r="H45" i="12" s="1"/>
  <c r="J45" i="12" a="1"/>
  <c r="J45" i="12" s="1"/>
  <c r="J99" i="12" a="1"/>
  <c r="J99" i="12" s="1"/>
  <c r="I99" i="12" a="1"/>
  <c r="I99" i="12" s="1"/>
  <c r="H99" i="12" a="1"/>
  <c r="H99" i="12" s="1"/>
  <c r="H63" i="12" a="1"/>
  <c r="H63" i="12" s="1"/>
  <c r="I63" i="12" a="1"/>
  <c r="I63" i="12" s="1"/>
  <c r="J63" i="12" a="1"/>
  <c r="J63" i="12" s="1"/>
  <c r="J26" i="12" a="1"/>
  <c r="J26" i="12" s="1"/>
  <c r="I26" i="12" a="1"/>
  <c r="I26" i="12" s="1"/>
  <c r="H26" i="12" a="1"/>
  <c r="H26" i="12" s="1"/>
  <c r="H73" i="12" a="1"/>
  <c r="H73" i="12" s="1"/>
  <c r="J73" i="12" a="1"/>
  <c r="J73" i="12" s="1"/>
  <c r="I73" i="12" a="1"/>
  <c r="I73" i="12" s="1"/>
  <c r="J27" i="12" a="1"/>
  <c r="J27" i="12" s="1"/>
  <c r="I27" i="12" a="1"/>
  <c r="I27" i="12" s="1"/>
  <c r="H27" i="12" a="1"/>
  <c r="H27" i="12" s="1"/>
  <c r="J28" i="12" a="1"/>
  <c r="J28" i="12" s="1"/>
  <c r="I28" i="12" a="1"/>
  <c r="I28" i="12" s="1"/>
  <c r="H28" i="12" a="1"/>
  <c r="H28" i="12" s="1"/>
  <c r="H80" i="12" a="1"/>
  <c r="H80" i="12" s="1"/>
  <c r="J80" i="12" a="1"/>
  <c r="J80" i="12" s="1"/>
  <c r="I80" i="12" a="1"/>
  <c r="I80" i="12" s="1"/>
  <c r="I54" i="12" a="1"/>
  <c r="I54" i="12" s="1"/>
  <c r="H54" i="12" a="1"/>
  <c r="H54" i="12" s="1"/>
  <c r="J54" i="12" a="1"/>
  <c r="J54" i="12" s="1"/>
  <c r="I8" i="12" a="1"/>
  <c r="I8" i="12" s="1"/>
  <c r="H8" i="12" a="1"/>
  <c r="H8" i="12" s="1"/>
  <c r="J8" i="12" a="1"/>
  <c r="J8" i="12" s="1"/>
  <c r="H87" i="12" a="1"/>
  <c r="H87" i="12" s="1"/>
  <c r="J87" i="12" a="1"/>
  <c r="J87" i="12" s="1"/>
  <c r="I87" i="12" a="1"/>
  <c r="I87" i="12" s="1"/>
  <c r="J59" i="12" a="1"/>
  <c r="J59" i="12" s="1"/>
  <c r="I59" i="12" a="1"/>
  <c r="I59" i="12" s="1"/>
  <c r="H59" i="12" a="1"/>
  <c r="H59" i="12" s="1"/>
  <c r="I38" i="12" a="1"/>
  <c r="I38" i="12" s="1"/>
  <c r="H38" i="12" a="1"/>
  <c r="H38" i="12" s="1"/>
  <c r="J38" i="12" a="1"/>
  <c r="J38" i="12" s="1"/>
  <c r="H12" i="12" a="1"/>
  <c r="H12" i="12" s="1"/>
  <c r="J12" i="12" a="1"/>
  <c r="J12" i="12" s="1"/>
  <c r="I12" i="12" a="1"/>
  <c r="I12" i="12" s="1"/>
  <c r="H62" i="12" a="1"/>
  <c r="H62" i="12" s="1"/>
  <c r="I62" i="12" a="1"/>
  <c r="I62" i="12" s="1"/>
  <c r="J62" i="12" a="1"/>
  <c r="J62" i="12" s="1"/>
  <c r="J4" i="12" a="1"/>
  <c r="J4" i="12" s="1"/>
  <c r="H4" i="12" a="1"/>
  <c r="H4" i="12" s="1"/>
  <c r="I4" i="12" a="1"/>
  <c r="I4" i="12" s="1"/>
  <c r="H70" i="12" a="1"/>
  <c r="H70" i="12" s="1"/>
  <c r="J70" i="12" a="1"/>
  <c r="J70" i="12" s="1"/>
  <c r="I70" i="12" a="1"/>
  <c r="I70" i="12" s="1"/>
  <c r="J36" i="12" a="1"/>
  <c r="J36" i="12" s="1"/>
  <c r="H36" i="12" a="1"/>
  <c r="H36" i="12" s="1"/>
  <c r="I36" i="12" a="1"/>
  <c r="I36" i="12" s="1"/>
  <c r="J84" i="12" a="1"/>
  <c r="J84" i="12" s="1"/>
  <c r="I84" i="12" a="1"/>
  <c r="I84" i="12" s="1"/>
  <c r="H84" i="12" a="1"/>
  <c r="H84" i="12" s="1"/>
  <c r="I58" i="12" a="1"/>
  <c r="I58" i="12" s="1"/>
  <c r="H58" i="12" a="1"/>
  <c r="H58" i="12" s="1"/>
  <c r="J58" i="12" a="1"/>
  <c r="J58" i="12" s="1"/>
  <c r="J35" i="12" a="1"/>
  <c r="J35" i="12" s="1"/>
  <c r="I35" i="12" a="1"/>
  <c r="I35" i="12" s="1"/>
  <c r="H35" i="12" a="1"/>
  <c r="H35" i="12" s="1"/>
  <c r="H88" i="12" a="1"/>
  <c r="H88" i="12" s="1"/>
  <c r="J88" i="12" a="1"/>
  <c r="J88" i="12" s="1"/>
  <c r="I88" i="12" a="1"/>
  <c r="I88" i="12" s="1"/>
  <c r="I56" i="12" a="1"/>
  <c r="I56" i="12" s="1"/>
  <c r="H56" i="12" a="1"/>
  <c r="H56" i="12" s="1"/>
  <c r="J56" i="12" a="1"/>
  <c r="J56" i="12" s="1"/>
  <c r="H101" i="12" a="1"/>
  <c r="H101" i="12" s="1"/>
  <c r="J101" i="12" a="1"/>
  <c r="J101" i="12" s="1"/>
  <c r="I101" i="12" a="1"/>
  <c r="I101" i="12" s="1"/>
  <c r="I17" i="12" a="1"/>
  <c r="I17" i="12" s="1"/>
  <c r="H17" i="12" a="1"/>
  <c r="H17" i="12" s="1"/>
  <c r="J17" i="12" a="1"/>
  <c r="J17" i="12" s="1"/>
  <c r="J100" i="12" a="1"/>
  <c r="J100" i="12" s="1"/>
  <c r="H100" i="12" a="1"/>
  <c r="H100" i="12" s="1"/>
  <c r="I100" i="12" a="1"/>
  <c r="I100" i="12" s="1"/>
  <c r="H64" i="12" a="1"/>
  <c r="H64" i="12" s="1"/>
  <c r="I64" i="12" a="1"/>
  <c r="I64" i="12" s="1"/>
  <c r="J64" i="12" a="1"/>
  <c r="J64" i="12" s="1"/>
  <c r="I55" i="12" a="1"/>
  <c r="I55" i="12" s="1"/>
  <c r="H55" i="12" a="1"/>
  <c r="H55" i="12" s="1"/>
  <c r="J55" i="12" a="1"/>
  <c r="J55" i="12" s="1"/>
  <c r="H21" i="12" a="1"/>
  <c r="H21" i="12" s="1"/>
  <c r="J21" i="12" a="1"/>
  <c r="J21" i="12" s="1"/>
  <c r="I21" i="12" a="1"/>
  <c r="I21" i="12" s="1"/>
  <c r="H69" i="12" a="1"/>
  <c r="H69" i="12" s="1"/>
  <c r="J69" i="12" a="1"/>
  <c r="J69" i="12" s="1"/>
  <c r="I69" i="12" a="1"/>
  <c r="I69" i="12" s="1"/>
  <c r="J20" i="12" a="1"/>
  <c r="J20" i="12" s="1"/>
  <c r="I20" i="12" a="1"/>
  <c r="I20" i="12" s="1"/>
  <c r="H20" i="12" a="1"/>
  <c r="H20" i="12" s="1"/>
  <c r="H82" i="12" a="1"/>
  <c r="H82" i="12" s="1"/>
  <c r="J82" i="12" a="1"/>
  <c r="J82" i="12" s="1"/>
  <c r="I82" i="12" a="1"/>
  <c r="I82" i="12" s="1"/>
  <c r="I48" i="12" a="1"/>
  <c r="I48" i="12" s="1"/>
  <c r="H48" i="12" a="1"/>
  <c r="H48" i="12" s="1"/>
  <c r="J48" i="12" a="1"/>
  <c r="J48" i="12" s="1"/>
  <c r="J92" i="12" a="1"/>
  <c r="J92" i="12" s="1"/>
  <c r="I92" i="12" a="1"/>
  <c r="I92" i="12" s="1"/>
  <c r="H92" i="12" a="1"/>
  <c r="H92" i="12" s="1"/>
  <c r="J91" i="12" a="1"/>
  <c r="J91" i="12" s="1"/>
  <c r="I91" i="12" a="1"/>
  <c r="I91" i="12" s="1"/>
  <c r="H91" i="12" a="1"/>
  <c r="H91" i="12" s="1"/>
  <c r="I40" i="12" a="1"/>
  <c r="I40" i="12" s="1"/>
  <c r="H40" i="12" a="1"/>
  <c r="H40" i="12" s="1"/>
  <c r="J40" i="12" a="1"/>
  <c r="J40" i="12" s="1"/>
  <c r="I98" i="12" a="1"/>
  <c r="I98" i="12" s="1"/>
  <c r="J98" i="12" a="1"/>
  <c r="J98" i="12" s="1"/>
  <c r="H98" i="12" a="1"/>
  <c r="H98" i="12" s="1"/>
  <c r="I33" i="12" a="1"/>
  <c r="I33" i="12" s="1"/>
  <c r="H33" i="12" a="1"/>
  <c r="H33" i="12" s="1"/>
  <c r="J33" i="12" a="1"/>
  <c r="J33" i="12" s="1"/>
  <c r="U13" i="11"/>
  <c r="F101" i="12" a="1"/>
  <c r="F101" i="12" s="1"/>
  <c r="F54" i="12" a="1"/>
  <c r="F54" i="12" s="1"/>
  <c r="J19" i="12" a="1"/>
  <c r="J19" i="12" s="1"/>
  <c r="I19" i="12" a="1"/>
  <c r="I19" i="12" s="1"/>
  <c r="H19" i="12" a="1"/>
  <c r="H19" i="12" s="1"/>
  <c r="J11" i="12" a="1"/>
  <c r="J11" i="12" s="1"/>
  <c r="I11" i="12" a="1"/>
  <c r="I11" i="12" s="1"/>
  <c r="H11" i="12" a="1"/>
  <c r="H11" i="12" s="1"/>
  <c r="H68" i="12" a="1"/>
  <c r="H68" i="12" s="1"/>
  <c r="J68" i="12" a="1"/>
  <c r="J68" i="12" s="1"/>
  <c r="I68" i="12" a="1"/>
  <c r="I68" i="12" s="1"/>
  <c r="H79" i="12" a="1"/>
  <c r="H79" i="12" s="1"/>
  <c r="J79" i="12" a="1"/>
  <c r="J79" i="12" s="1"/>
  <c r="I79" i="12" a="1"/>
  <c r="I79" i="12" s="1"/>
  <c r="I31" i="12" a="1"/>
  <c r="I31" i="12" s="1"/>
  <c r="H31" i="12" a="1"/>
  <c r="H31" i="12" s="1"/>
  <c r="J31" i="12" a="1"/>
  <c r="J31" i="12" s="1"/>
  <c r="H72" i="12" a="1"/>
  <c r="H72" i="12" s="1"/>
  <c r="J72" i="12" a="1"/>
  <c r="J72" i="12" s="1"/>
  <c r="I72" i="12" a="1"/>
  <c r="I72" i="12" s="1"/>
  <c r="J34" i="12" a="1"/>
  <c r="J34" i="12" s="1"/>
  <c r="I34" i="12" a="1"/>
  <c r="I34" i="12" s="1"/>
  <c r="H34" i="12" a="1"/>
  <c r="H34" i="12" s="1"/>
  <c r="H94" i="12" a="1"/>
  <c r="H94" i="12" s="1"/>
  <c r="J94" i="12" a="1"/>
  <c r="J94" i="12" s="1"/>
  <c r="I94" i="12" a="1"/>
  <c r="I94" i="12" s="1"/>
  <c r="J50" i="12" a="1"/>
  <c r="J50" i="12" s="1"/>
  <c r="I50" i="12" a="1"/>
  <c r="I50" i="12" s="1"/>
  <c r="H50" i="12" a="1"/>
  <c r="H50" i="12" s="1"/>
  <c r="I97" i="12" a="1"/>
  <c r="I97" i="12" s="1"/>
  <c r="H97" i="12" a="1"/>
  <c r="H97" i="12" s="1"/>
  <c r="J97" i="12" a="1"/>
  <c r="J97" i="12" s="1"/>
  <c r="H95" i="12" a="1"/>
  <c r="H95" i="12" s="1"/>
  <c r="J95" i="12" a="1"/>
  <c r="J95" i="12" s="1"/>
  <c r="I95" i="12" a="1"/>
  <c r="I95" i="12" s="1"/>
  <c r="J44" i="12" a="1"/>
  <c r="J44" i="12" s="1"/>
  <c r="I44" i="12" a="1"/>
  <c r="I44" i="12" s="1"/>
  <c r="H44" i="12" a="1"/>
  <c r="H44" i="12" s="1"/>
  <c r="H65" i="12" a="1"/>
  <c r="H65" i="12" s="1"/>
  <c r="I65" i="12" a="1"/>
  <c r="I65" i="12" s="1"/>
  <c r="J65" i="12" a="1"/>
  <c r="J65" i="12" s="1"/>
  <c r="H85" i="12" a="1"/>
  <c r="H85" i="12" s="1"/>
  <c r="J85" i="12" a="1"/>
  <c r="J85" i="12" s="1"/>
  <c r="I85" i="12" a="1"/>
  <c r="I85" i="12" s="1"/>
  <c r="C56" i="12" a="1"/>
  <c r="C56" i="12" s="1"/>
  <c r="I25" i="12" a="1"/>
  <c r="I25" i="12" s="1"/>
  <c r="H25" i="12" a="1"/>
  <c r="H25" i="12" s="1"/>
  <c r="J25" i="12" a="1"/>
  <c r="J25" i="12" s="1"/>
  <c r="I14" i="12" a="1"/>
  <c r="I14" i="12" s="1"/>
  <c r="H14" i="12" a="1"/>
  <c r="H14" i="12" s="1"/>
  <c r="J14" i="12" a="1"/>
  <c r="J14" i="12" s="1"/>
  <c r="J74" i="12" a="1"/>
  <c r="J74" i="12" s="1"/>
  <c r="I74" i="12" a="1"/>
  <c r="I74" i="12" s="1"/>
  <c r="H74" i="12" a="1"/>
  <c r="H74" i="12" s="1"/>
  <c r="H81" i="12" a="1"/>
  <c r="H81" i="12" s="1"/>
  <c r="J81" i="12" a="1"/>
  <c r="J81" i="12" s="1"/>
  <c r="I81" i="12" a="1"/>
  <c r="I81" i="12" s="1"/>
  <c r="I39" i="12" a="1"/>
  <c r="I39" i="12" s="1"/>
  <c r="H39" i="12" a="1"/>
  <c r="H39" i="12" s="1"/>
  <c r="J39" i="12" a="1"/>
  <c r="J39" i="12" s="1"/>
  <c r="J76" i="12" a="1"/>
  <c r="J76" i="12" s="1"/>
  <c r="I76" i="12" a="1"/>
  <c r="I76" i="12" s="1"/>
  <c r="H76" i="12" a="1"/>
  <c r="H76" i="12" s="1"/>
  <c r="J43" i="12" a="1"/>
  <c r="J43" i="12" s="1"/>
  <c r="I43" i="12" a="1"/>
  <c r="I43" i="12" s="1"/>
  <c r="H43" i="12" a="1"/>
  <c r="H43" i="12" s="1"/>
  <c r="H5" i="12" a="1"/>
  <c r="H5" i="12" s="1"/>
  <c r="J5" i="12" a="1"/>
  <c r="J5" i="12" s="1"/>
  <c r="I5" i="12" a="1"/>
  <c r="I5" i="12" s="1"/>
  <c r="I57" i="12" a="1"/>
  <c r="I57" i="12" s="1"/>
  <c r="H57" i="12" a="1"/>
  <c r="H57" i="12" s="1"/>
  <c r="J57" i="12" a="1"/>
  <c r="J57" i="12" s="1"/>
  <c r="H6" i="12" a="1"/>
  <c r="H6" i="12" s="1"/>
  <c r="J6" i="12" a="1"/>
  <c r="J6" i="12" s="1"/>
  <c r="I6" i="12" a="1"/>
  <c r="I6" i="12" s="1"/>
  <c r="I7" i="12" a="1"/>
  <c r="I7" i="12" s="1"/>
  <c r="H7" i="12" a="1"/>
  <c r="H7" i="12" s="1"/>
  <c r="J7" i="12" a="1"/>
  <c r="J7" i="12" s="1"/>
  <c r="J51" i="12" a="1"/>
  <c r="J51" i="12" s="1"/>
  <c r="I51" i="12" a="1"/>
  <c r="I51" i="12" s="1"/>
  <c r="H51" i="12" a="1"/>
  <c r="H51" i="12" s="1"/>
  <c r="J3" i="12" a="1"/>
  <c r="J3" i="12" s="1"/>
  <c r="I3" i="12" a="1"/>
  <c r="I3" i="12" s="1"/>
  <c r="H3" i="12" a="1"/>
  <c r="H3" i="12" s="1"/>
  <c r="I49" i="12" a="1"/>
  <c r="I49" i="12" s="1"/>
  <c r="H49" i="12" a="1"/>
  <c r="H49" i="12" s="1"/>
  <c r="J49" i="12" a="1"/>
  <c r="J49" i="12" s="1"/>
  <c r="J75" i="12" a="1"/>
  <c r="J75" i="12" s="1"/>
  <c r="I75" i="12" a="1"/>
  <c r="I75" i="12" s="1"/>
  <c r="H75" i="12" a="1"/>
  <c r="H75" i="12" s="1"/>
  <c r="H2" i="12" a="1"/>
  <c r="H2" i="12" s="1"/>
  <c r="J2" i="12" a="1"/>
  <c r="J2" i="12" s="1"/>
  <c r="I2" i="12" a="1"/>
  <c r="I2" i="12" s="1"/>
  <c r="E29" i="12" a="1"/>
  <c r="E29" i="12" s="1"/>
  <c r="H29" i="12" a="1"/>
  <c r="H29" i="12" s="1"/>
  <c r="J29" i="12" a="1"/>
  <c r="J29" i="12" s="1"/>
  <c r="I29" i="12" a="1"/>
  <c r="I29" i="12" s="1"/>
  <c r="C16" i="12" a="1"/>
  <c r="C16" i="12" s="1"/>
  <c r="I16" i="12" a="1"/>
  <c r="I16" i="12" s="1"/>
  <c r="H16" i="12" a="1"/>
  <c r="H16" i="12" s="1"/>
  <c r="J16" i="12" a="1"/>
  <c r="J16" i="12" s="1"/>
  <c r="F78" i="12" a="1"/>
  <c r="F78" i="12" s="1"/>
  <c r="H78" i="12" a="1"/>
  <c r="H78" i="12" s="1"/>
  <c r="J78" i="12" a="1"/>
  <c r="J78" i="12" s="1"/>
  <c r="I78" i="12" a="1"/>
  <c r="I78" i="12" s="1"/>
  <c r="D83" i="12" a="1"/>
  <c r="D83" i="12" s="1"/>
  <c r="J83" i="12" a="1"/>
  <c r="J83" i="12" s="1"/>
  <c r="I83" i="12" a="1"/>
  <c r="I83" i="12" s="1"/>
  <c r="H83" i="12" a="1"/>
  <c r="H83" i="12" s="1"/>
  <c r="I41" i="12" a="1"/>
  <c r="I41" i="12" s="1"/>
  <c r="H41" i="12" a="1"/>
  <c r="H41" i="12" s="1"/>
  <c r="J41" i="12" a="1"/>
  <c r="J41" i="12" s="1"/>
  <c r="H77" i="12" a="1"/>
  <c r="H77" i="12" s="1"/>
  <c r="J77" i="12" a="1"/>
  <c r="J77" i="12" s="1"/>
  <c r="I77" i="12" a="1"/>
  <c r="I77" i="12" s="1"/>
  <c r="I46" i="12" a="1"/>
  <c r="I46" i="12" s="1"/>
  <c r="H46" i="12" a="1"/>
  <c r="H46" i="12" s="1"/>
  <c r="J46" i="12" a="1"/>
  <c r="J46" i="12" s="1"/>
  <c r="F13" i="12" a="1"/>
  <c r="F13" i="12" s="1"/>
  <c r="H13" i="12" a="1"/>
  <c r="H13" i="12" s="1"/>
  <c r="J13" i="12" a="1"/>
  <c r="J13" i="12" s="1"/>
  <c r="I13" i="12" a="1"/>
  <c r="I13" i="12" s="1"/>
  <c r="J67" i="12" a="1"/>
  <c r="J67" i="12" s="1"/>
  <c r="I67" i="12" a="1"/>
  <c r="I67" i="12" s="1"/>
  <c r="H67" i="12" a="1"/>
  <c r="H67" i="12" s="1"/>
  <c r="I10" i="12" a="1"/>
  <c r="I10" i="12" s="1"/>
  <c r="J10" i="12" a="1"/>
  <c r="J10" i="12" s="1"/>
  <c r="H10" i="12" a="1"/>
  <c r="H10" i="12" s="1"/>
  <c r="J18" i="12" a="1"/>
  <c r="J18" i="12" s="1"/>
  <c r="I18" i="12" a="1"/>
  <c r="I18" i="12" s="1"/>
  <c r="H18" i="12" a="1"/>
  <c r="H18" i="12" s="1"/>
  <c r="I60" i="12" a="1"/>
  <c r="I60" i="12" s="1"/>
  <c r="J60" i="12" a="1"/>
  <c r="J60" i="12" s="1"/>
  <c r="H60" i="12" a="1"/>
  <c r="H60" i="12" s="1"/>
  <c r="I9" i="12" a="1"/>
  <c r="I9" i="12" s="1"/>
  <c r="H9" i="12" a="1"/>
  <c r="H9" i="12" s="1"/>
  <c r="J9" i="12" a="1"/>
  <c r="J9" i="12" s="1"/>
  <c r="I32" i="12" a="1"/>
  <c r="I32" i="12" s="1"/>
  <c r="H32" i="12" a="1"/>
  <c r="H32" i="12" s="1"/>
  <c r="J32" i="12" a="1"/>
  <c r="J32" i="12" s="1"/>
  <c r="I47" i="12" a="1"/>
  <c r="I47" i="12" s="1"/>
  <c r="H47" i="12" a="1"/>
  <c r="H47" i="12" s="1"/>
  <c r="J47" i="12" a="1"/>
  <c r="J47" i="12" s="1"/>
  <c r="I30" i="12" a="1"/>
  <c r="I30" i="12" s="1"/>
  <c r="H30" i="12" a="1"/>
  <c r="H30" i="12" s="1"/>
  <c r="J30" i="12" a="1"/>
  <c r="J30" i="12" s="1"/>
  <c r="H86" i="12" a="1"/>
  <c r="H86" i="12" s="1"/>
  <c r="J86" i="12" a="1"/>
  <c r="J86" i="12" s="1"/>
  <c r="I86" i="12" a="1"/>
  <c r="I86" i="12" s="1"/>
  <c r="H89" i="12" a="1"/>
  <c r="H89" i="12" s="1"/>
  <c r="J89" i="12" a="1"/>
  <c r="J89" i="12" s="1"/>
  <c r="I89" i="12" a="1"/>
  <c r="I89" i="12" s="1"/>
  <c r="I42" i="12" a="1"/>
  <c r="I42" i="12" s="1"/>
  <c r="H42" i="12" a="1"/>
  <c r="H42" i="12" s="1"/>
  <c r="J42" i="12" a="1"/>
  <c r="J42" i="12" s="1"/>
  <c r="J90" i="12" a="1"/>
  <c r="J90" i="12" s="1"/>
  <c r="H90" i="12" a="1"/>
  <c r="H90" i="12" s="1"/>
  <c r="I90" i="12" a="1"/>
  <c r="I90" i="12" s="1"/>
  <c r="I53" i="12" a="1"/>
  <c r="I53" i="12" s="1"/>
  <c r="H53" i="12" a="1"/>
  <c r="H53" i="12" s="1"/>
  <c r="J53" i="12" a="1"/>
  <c r="J53" i="12" s="1"/>
  <c r="H22" i="12" a="1"/>
  <c r="H22" i="12" s="1"/>
  <c r="J22" i="12" a="1"/>
  <c r="J22" i="12" s="1"/>
  <c r="I22" i="12" a="1"/>
  <c r="I22" i="12" s="1"/>
  <c r="H71" i="12" a="1"/>
  <c r="H71" i="12" s="1"/>
  <c r="J71" i="12" a="1"/>
  <c r="J71" i="12" s="1"/>
  <c r="I71" i="12" a="1"/>
  <c r="I71" i="12" s="1"/>
  <c r="I15" i="12" a="1"/>
  <c r="I15" i="12" s="1"/>
  <c r="H15" i="12" a="1"/>
  <c r="H15" i="12" s="1"/>
  <c r="J15" i="12" a="1"/>
  <c r="J15" i="12" s="1"/>
  <c r="I23" i="12" a="1"/>
  <c r="I23" i="12" s="1"/>
  <c r="H23" i="12" a="1"/>
  <c r="H23" i="12" s="1"/>
  <c r="J23" i="12" a="1"/>
  <c r="J23" i="12" s="1"/>
  <c r="H61" i="12" a="1"/>
  <c r="H61" i="12" s="1"/>
  <c r="I61" i="12" a="1"/>
  <c r="I61" i="12" s="1"/>
  <c r="J61" i="12" a="1"/>
  <c r="J61" i="12" s="1"/>
  <c r="G41" i="12" a="1"/>
  <c r="G41" i="12" s="1"/>
  <c r="G46" i="12" a="1"/>
  <c r="G46" i="12" s="1"/>
  <c r="G67" i="12" a="1"/>
  <c r="G67" i="12" s="1"/>
  <c r="G18" i="12" a="1"/>
  <c r="G18" i="12" s="1"/>
  <c r="D29" i="12" a="1"/>
  <c r="D29" i="12" s="1"/>
  <c r="E78" i="12" a="1"/>
  <c r="E78" i="12" s="1"/>
  <c r="G47" i="12" a="1"/>
  <c r="G47" i="12" s="1"/>
  <c r="G30" i="12" a="1"/>
  <c r="G30" i="12" s="1"/>
  <c r="G86" i="12" a="1"/>
  <c r="G86" i="12" s="1"/>
  <c r="B89" i="12" a="1"/>
  <c r="B89" i="12" s="1"/>
  <c r="G89" i="12" a="1"/>
  <c r="G89" i="12" s="1"/>
  <c r="D42" i="12" a="1"/>
  <c r="D42" i="12" s="1"/>
  <c r="G42" i="12" a="1"/>
  <c r="G42" i="12" s="1"/>
  <c r="G90" i="12" a="1"/>
  <c r="G90" i="12" s="1"/>
  <c r="G53" i="12" a="1"/>
  <c r="G53" i="12" s="1"/>
  <c r="G22" i="12" a="1"/>
  <c r="G22" i="12" s="1"/>
  <c r="G71" i="12" a="1"/>
  <c r="G71" i="12" s="1"/>
  <c r="G15" i="12" a="1"/>
  <c r="G15" i="12" s="1"/>
  <c r="G23" i="12" a="1"/>
  <c r="G23" i="12" s="1"/>
  <c r="G61" i="12" a="1"/>
  <c r="G61" i="12" s="1"/>
  <c r="G77" i="12" a="1"/>
  <c r="G77" i="12" s="1"/>
  <c r="G13" i="12" a="1"/>
  <c r="G13" i="12" s="1"/>
  <c r="G10" i="12" a="1"/>
  <c r="G10" i="12" s="1"/>
  <c r="G60" i="12" a="1"/>
  <c r="G60" i="12" s="1"/>
  <c r="B13" i="12" a="1"/>
  <c r="B13" i="12" s="1"/>
  <c r="E41" i="12" a="1"/>
  <c r="E41" i="12" s="1"/>
  <c r="B29" i="12" a="1"/>
  <c r="B29" i="12" s="1"/>
  <c r="E83" i="12" a="1"/>
  <c r="E83" i="12" s="1"/>
  <c r="D46" i="12" a="1"/>
  <c r="D46" i="12" s="1"/>
  <c r="G52" i="12" a="1"/>
  <c r="G52" i="12" s="1"/>
  <c r="G37" i="12" a="1"/>
  <c r="G37" i="12" s="1"/>
  <c r="G93" i="12" a="1"/>
  <c r="G93" i="12" s="1"/>
  <c r="D96" i="12" a="1"/>
  <c r="D96" i="12" s="1"/>
  <c r="G96" i="12" a="1"/>
  <c r="G96" i="12" s="1"/>
  <c r="G45" i="12" a="1"/>
  <c r="G45" i="12" s="1"/>
  <c r="G99" i="12" a="1"/>
  <c r="G99" i="12" s="1"/>
  <c r="G63" i="12" a="1"/>
  <c r="G63" i="12" s="1"/>
  <c r="G26" i="12" a="1"/>
  <c r="G26" i="12" s="1"/>
  <c r="G73" i="12" a="1"/>
  <c r="G73" i="12" s="1"/>
  <c r="G27" i="12" a="1"/>
  <c r="G27" i="12" s="1"/>
  <c r="C28" i="12" a="1"/>
  <c r="C28" i="12" s="1"/>
  <c r="G28" i="12" a="1"/>
  <c r="G28" i="12" s="1"/>
  <c r="G80" i="12" a="1"/>
  <c r="G80" i="12" s="1"/>
  <c r="D16" i="12" a="1"/>
  <c r="D16" i="12" s="1"/>
  <c r="B46" i="12" a="1"/>
  <c r="B46" i="12" s="1"/>
  <c r="G65" i="12" a="1"/>
  <c r="G65" i="12" s="1"/>
  <c r="G56" i="12" a="1"/>
  <c r="G56" i="12" s="1"/>
  <c r="G24" i="12" a="1"/>
  <c r="G24" i="12" s="1"/>
  <c r="G9" i="12" a="1"/>
  <c r="G9" i="12" s="1"/>
  <c r="G49" i="12" a="1"/>
  <c r="G49" i="12" s="1"/>
  <c r="E101" i="12" a="1"/>
  <c r="E101" i="12" s="1"/>
  <c r="G101" i="12" a="1"/>
  <c r="G101" i="12" s="1"/>
  <c r="B66" i="12" a="1"/>
  <c r="B66" i="12" s="1"/>
  <c r="G66" i="12" a="1"/>
  <c r="G66" i="12" s="1"/>
  <c r="G32" i="12" a="1"/>
  <c r="G32" i="12" s="1"/>
  <c r="C75" i="12" a="1"/>
  <c r="C75" i="12" s="1"/>
  <c r="G75" i="12" a="1"/>
  <c r="G75" i="12" s="1"/>
  <c r="B54" i="12" a="1"/>
  <c r="B54" i="12" s="1"/>
  <c r="G54" i="12" a="1"/>
  <c r="G54" i="12" s="1"/>
  <c r="C33" i="12" a="1"/>
  <c r="C33" i="12" s="1"/>
  <c r="G33" i="12" a="1"/>
  <c r="G33" i="12" s="1"/>
  <c r="G85" i="12" a="1"/>
  <c r="G85" i="12" s="1"/>
  <c r="G83" i="12" a="1"/>
  <c r="G83" i="12" s="1"/>
  <c r="F83" i="12" a="1"/>
  <c r="F83" i="12" s="1"/>
  <c r="C83" i="12" a="1"/>
  <c r="C83" i="12" s="1"/>
  <c r="F46" i="12" a="1"/>
  <c r="F46" i="12" s="1"/>
  <c r="G8" i="12" a="1"/>
  <c r="G8" i="12" s="1"/>
  <c r="G87" i="12" a="1"/>
  <c r="G87" i="12" s="1"/>
  <c r="G59" i="12" a="1"/>
  <c r="G59" i="12" s="1"/>
  <c r="G38" i="12" a="1"/>
  <c r="G38" i="12" s="1"/>
  <c r="G12" i="12" a="1"/>
  <c r="G12" i="12" s="1"/>
  <c r="B62" i="12" a="1"/>
  <c r="B62" i="12" s="1"/>
  <c r="G62" i="12" a="1"/>
  <c r="G62" i="12" s="1"/>
  <c r="G4" i="12" a="1"/>
  <c r="G4" i="12" s="1"/>
  <c r="C70" i="12" a="1"/>
  <c r="C70" i="12" s="1"/>
  <c r="G70" i="12" a="1"/>
  <c r="G70" i="12" s="1"/>
  <c r="G36" i="12" a="1"/>
  <c r="G36" i="12" s="1"/>
  <c r="F84" i="12" a="1"/>
  <c r="F84" i="12" s="1"/>
  <c r="G84" i="12" a="1"/>
  <c r="G84" i="12" s="1"/>
  <c r="G58" i="12" a="1"/>
  <c r="G58" i="12" s="1"/>
  <c r="G35" i="12" a="1"/>
  <c r="G35" i="12" s="1"/>
  <c r="G88" i="12" a="1"/>
  <c r="G88" i="12" s="1"/>
  <c r="C29" i="12" a="1"/>
  <c r="C29" i="12" s="1"/>
  <c r="G29" i="12" a="1"/>
  <c r="G29" i="12" s="1"/>
  <c r="F10" i="12" a="1"/>
  <c r="F10" i="12" s="1"/>
  <c r="C46" i="12" a="1"/>
  <c r="C46" i="12" s="1"/>
  <c r="B17" i="12" a="1"/>
  <c r="B17" i="12" s="1"/>
  <c r="G17" i="12" a="1"/>
  <c r="G17" i="12" s="1"/>
  <c r="G100" i="12" a="1"/>
  <c r="G100" i="12" s="1"/>
  <c r="G64" i="12" a="1"/>
  <c r="G64" i="12" s="1"/>
  <c r="B55" i="12" a="1"/>
  <c r="B55" i="12" s="1"/>
  <c r="G55" i="12" a="1"/>
  <c r="G55" i="12" s="1"/>
  <c r="G21" i="12" a="1"/>
  <c r="G21" i="12" s="1"/>
  <c r="G69" i="12" a="1"/>
  <c r="G69" i="12" s="1"/>
  <c r="C20" i="12" a="1"/>
  <c r="C20" i="12" s="1"/>
  <c r="G20" i="12" a="1"/>
  <c r="G20" i="12" s="1"/>
  <c r="G82" i="12" a="1"/>
  <c r="G82" i="12" s="1"/>
  <c r="C48" i="12" a="1"/>
  <c r="C48" i="12" s="1"/>
  <c r="G48" i="12" a="1"/>
  <c r="G48" i="12" s="1"/>
  <c r="G92" i="12" a="1"/>
  <c r="G92" i="12" s="1"/>
  <c r="G91" i="12" a="1"/>
  <c r="G91" i="12" s="1"/>
  <c r="E40" i="12" a="1"/>
  <c r="E40" i="12" s="1"/>
  <c r="G40" i="12" a="1"/>
  <c r="G40" i="12" s="1"/>
  <c r="E98" i="12" a="1"/>
  <c r="E98" i="12" s="1"/>
  <c r="G98" i="12" a="1"/>
  <c r="G98" i="12" s="1"/>
  <c r="D78" i="12" a="1"/>
  <c r="D78" i="12" s="1"/>
  <c r="G78" i="12" a="1"/>
  <c r="G78" i="12" s="1"/>
  <c r="B10" i="12" a="1"/>
  <c r="B10" i="12" s="1"/>
  <c r="E67" i="12" a="1"/>
  <c r="E67" i="12" s="1"/>
  <c r="C78" i="12" a="1"/>
  <c r="C78" i="12" s="1"/>
  <c r="G19" i="12" a="1"/>
  <c r="G19" i="12" s="1"/>
  <c r="G11" i="12" a="1"/>
  <c r="G11" i="12" s="1"/>
  <c r="G68" i="12" a="1"/>
  <c r="G68" i="12" s="1"/>
  <c r="G79" i="12" a="1"/>
  <c r="G79" i="12" s="1"/>
  <c r="G31" i="12" a="1"/>
  <c r="G31" i="12" s="1"/>
  <c r="B72" i="12" a="1"/>
  <c r="B72" i="12" s="1"/>
  <c r="G72" i="12" a="1"/>
  <c r="G72" i="12" s="1"/>
  <c r="G34" i="12" a="1"/>
  <c r="G34" i="12" s="1"/>
  <c r="G94" i="12" a="1"/>
  <c r="G94" i="12" s="1"/>
  <c r="G50" i="12" a="1"/>
  <c r="G50" i="12" s="1"/>
  <c r="G97" i="12" a="1"/>
  <c r="G97" i="12" s="1"/>
  <c r="F95" i="12" a="1"/>
  <c r="F95" i="12" s="1"/>
  <c r="G95" i="12" a="1"/>
  <c r="G95" i="12" s="1"/>
  <c r="G44" i="12" a="1"/>
  <c r="G44" i="12" s="1"/>
  <c r="G16" i="12" a="1"/>
  <c r="G16" i="12" s="1"/>
  <c r="E16" i="12" a="1"/>
  <c r="E16" i="12" s="1"/>
  <c r="D10" i="12" a="1"/>
  <c r="D10" i="12" s="1"/>
  <c r="B60" i="12" a="1"/>
  <c r="B60" i="12" s="1"/>
  <c r="D67" i="12" a="1"/>
  <c r="D67" i="12" s="1"/>
  <c r="B78" i="12" a="1"/>
  <c r="B78" i="12" s="1"/>
  <c r="G25" i="12" a="1"/>
  <c r="G25" i="12" s="1"/>
  <c r="G14" i="12" a="1"/>
  <c r="G14" i="12" s="1"/>
  <c r="G74" i="12" a="1"/>
  <c r="G74" i="12" s="1"/>
  <c r="G81" i="12" a="1"/>
  <c r="G81" i="12" s="1"/>
  <c r="G39" i="12" a="1"/>
  <c r="G39" i="12" s="1"/>
  <c r="G76" i="12" a="1"/>
  <c r="G76" i="12" s="1"/>
  <c r="G43" i="12" a="1"/>
  <c r="G43" i="12" s="1"/>
  <c r="G5" i="12" a="1"/>
  <c r="G5" i="12" s="1"/>
  <c r="G57" i="12" a="1"/>
  <c r="G57" i="12" s="1"/>
  <c r="G6" i="12" a="1"/>
  <c r="G6" i="12" s="1"/>
  <c r="C7" i="12" a="1"/>
  <c r="C7" i="12" s="1"/>
  <c r="G7" i="12" a="1"/>
  <c r="G7" i="12" s="1"/>
  <c r="G51" i="12" a="1"/>
  <c r="G51" i="12" s="1"/>
  <c r="C3" i="12" a="1"/>
  <c r="C3" i="12" s="1"/>
  <c r="G3" i="12" a="1"/>
  <c r="G3" i="12" s="1"/>
  <c r="B48" i="12" a="1"/>
  <c r="B48" i="12" s="1"/>
  <c r="D92" i="12" a="1"/>
  <c r="D92" i="12" s="1"/>
  <c r="E82" i="12" a="1"/>
  <c r="E82" i="12" s="1"/>
  <c r="C91" i="12" a="1"/>
  <c r="C91" i="12" s="1"/>
  <c r="E92" i="12" a="1"/>
  <c r="E92" i="12" s="1"/>
  <c r="V2" i="11"/>
  <c r="D20" i="12" a="1"/>
  <c r="D20" i="12" s="1"/>
  <c r="F40" i="12" a="1"/>
  <c r="F40" i="12" s="1"/>
  <c r="C98" i="12" a="1"/>
  <c r="C98" i="12" s="1"/>
  <c r="F58" i="12" a="1"/>
  <c r="F58" i="12" s="1"/>
  <c r="D38" i="12" a="1"/>
  <c r="D38" i="12" s="1"/>
  <c r="C100" i="12" a="1"/>
  <c r="C100" i="12" s="1"/>
  <c r="C40" i="12" a="1"/>
  <c r="C40" i="12" s="1"/>
  <c r="C92" i="12" a="1"/>
  <c r="C92" i="12" s="1"/>
  <c r="D62" i="12" a="1"/>
  <c r="D62" i="12" s="1"/>
  <c r="F17" i="12" a="1"/>
  <c r="F17" i="12" s="1"/>
  <c r="E91" i="12" a="1"/>
  <c r="E91" i="12" s="1"/>
  <c r="F98" i="12" a="1"/>
  <c r="F98" i="12" s="1"/>
  <c r="C38" i="12" a="1"/>
  <c r="C38" i="12" s="1"/>
  <c r="B100" i="12" a="1"/>
  <c r="B100" i="12" s="1"/>
  <c r="E3" i="12" a="1"/>
  <c r="E3" i="12" s="1"/>
  <c r="B98" i="12" a="1"/>
  <c r="B98" i="12" s="1"/>
  <c r="D58" i="12" a="1"/>
  <c r="D58" i="12" s="1"/>
  <c r="F92" i="12" a="1"/>
  <c r="F92" i="12" s="1"/>
  <c r="C62" i="12" a="1"/>
  <c r="C62" i="12" s="1"/>
  <c r="B64" i="12" a="1"/>
  <c r="B64" i="12" s="1"/>
  <c r="C64" i="12" a="1"/>
  <c r="C64" i="12" s="1"/>
  <c r="F82" i="12" a="1"/>
  <c r="F82" i="12" s="1"/>
  <c r="D91" i="12" a="1"/>
  <c r="D91" i="12" s="1"/>
  <c r="F38" i="12" a="1"/>
  <c r="F38" i="12" s="1"/>
  <c r="B92" i="12" a="1"/>
  <c r="B92" i="12" s="1"/>
  <c r="C24" i="12" a="1"/>
  <c r="C24" i="12" s="1"/>
  <c r="B24" i="12" a="1"/>
  <c r="B24" i="12" s="1"/>
  <c r="E24" i="12" a="1"/>
  <c r="E24" i="12" s="1"/>
  <c r="C66" i="12" a="1"/>
  <c r="C66" i="12" s="1"/>
  <c r="E52" i="12" a="1"/>
  <c r="E52" i="12" s="1"/>
  <c r="B37" i="12" a="1"/>
  <c r="B37" i="12" s="1"/>
  <c r="C37" i="12" a="1"/>
  <c r="C37" i="12" s="1"/>
  <c r="D37" i="12" a="1"/>
  <c r="D37" i="12" s="1"/>
  <c r="F37" i="12" a="1"/>
  <c r="F37" i="12" s="1"/>
  <c r="B93" i="12" a="1"/>
  <c r="B93" i="12" s="1"/>
  <c r="F93" i="12" a="1"/>
  <c r="F93" i="12" s="1"/>
  <c r="F45" i="12" a="1"/>
  <c r="F45" i="12" s="1"/>
  <c r="B45" i="12" a="1"/>
  <c r="B45" i="12" s="1"/>
  <c r="C45" i="12" a="1"/>
  <c r="C45" i="12" s="1"/>
  <c r="D45" i="12" a="1"/>
  <c r="D45" i="12" s="1"/>
  <c r="B99" i="12" a="1"/>
  <c r="B99" i="12" s="1"/>
  <c r="F99" i="12" a="1"/>
  <c r="F99" i="12" s="1"/>
  <c r="B63" i="12" a="1"/>
  <c r="B63" i="12" s="1"/>
  <c r="E63" i="12" a="1"/>
  <c r="E63" i="12" s="1"/>
  <c r="F63" i="12" a="1"/>
  <c r="F63" i="12" s="1"/>
  <c r="E73" i="12" a="1"/>
  <c r="E73" i="12" s="1"/>
  <c r="F73" i="12" a="1"/>
  <c r="F73" i="12" s="1"/>
  <c r="E27" i="12" a="1"/>
  <c r="E27" i="12" s="1"/>
  <c r="C27" i="12" a="1"/>
  <c r="C27" i="12" s="1"/>
  <c r="D27" i="12" a="1"/>
  <c r="D27" i="12" s="1"/>
  <c r="B27" i="12" a="1"/>
  <c r="B27" i="12" s="1"/>
  <c r="D80" i="12" a="1"/>
  <c r="D80" i="12" s="1"/>
  <c r="F49" i="12" a="1"/>
  <c r="F49" i="12" s="1"/>
  <c r="B49" i="12" a="1"/>
  <c r="B49" i="12" s="1"/>
  <c r="C49" i="12" a="1"/>
  <c r="C49" i="12" s="1"/>
  <c r="D49" i="12" a="1"/>
  <c r="D49" i="12" s="1"/>
  <c r="E49" i="12" a="1"/>
  <c r="E49" i="12" s="1"/>
  <c r="B101" i="12" a="1"/>
  <c r="B101" i="12" s="1"/>
  <c r="D32" i="12" a="1"/>
  <c r="D32" i="12" s="1"/>
  <c r="E32" i="12" a="1"/>
  <c r="E32" i="12" s="1"/>
  <c r="F32" i="12" a="1"/>
  <c r="F32" i="12" s="1"/>
  <c r="B32" i="12" a="1"/>
  <c r="B32" i="12" s="1"/>
  <c r="C32" i="12" a="1"/>
  <c r="C32" i="12" s="1"/>
  <c r="E75" i="12" a="1"/>
  <c r="E75" i="12" s="1"/>
  <c r="D75" i="12" a="1"/>
  <c r="D75" i="12" s="1"/>
  <c r="F75" i="12" a="1"/>
  <c r="F75" i="12" s="1"/>
  <c r="D54" i="12" a="1"/>
  <c r="D54" i="12" s="1"/>
  <c r="C54" i="12" a="1"/>
  <c r="C54" i="12" s="1"/>
  <c r="B33" i="12" a="1"/>
  <c r="B33" i="12" s="1"/>
  <c r="F33" i="12" a="1"/>
  <c r="F33" i="12" s="1"/>
  <c r="B85" i="12" a="1"/>
  <c r="B85" i="12" s="1"/>
  <c r="C85" i="12" a="1"/>
  <c r="C85" i="12" s="1"/>
  <c r="D85" i="12" a="1"/>
  <c r="D85" i="12" s="1"/>
  <c r="E85" i="12" a="1"/>
  <c r="E85" i="12" s="1"/>
  <c r="F85" i="12" a="1"/>
  <c r="F85" i="12" s="1"/>
  <c r="D101" i="12" a="1"/>
  <c r="D101" i="12" s="1"/>
  <c r="F66" i="12" a="1"/>
  <c r="F66" i="12" s="1"/>
  <c r="C8" i="12" a="1"/>
  <c r="C8" i="12" s="1"/>
  <c r="D87" i="12" a="1"/>
  <c r="D87" i="12" s="1"/>
  <c r="C87" i="12" a="1"/>
  <c r="C87" i="12" s="1"/>
  <c r="E59" i="12" a="1"/>
  <c r="E59" i="12" s="1"/>
  <c r="D59" i="12" a="1"/>
  <c r="D59" i="12" s="1"/>
  <c r="F59" i="12" a="1"/>
  <c r="F59" i="12" s="1"/>
  <c r="C12" i="12" a="1"/>
  <c r="C12" i="12" s="1"/>
  <c r="E12" i="12" a="1"/>
  <c r="E12" i="12" s="1"/>
  <c r="B36" i="12" a="1"/>
  <c r="B36" i="12" s="1"/>
  <c r="D36" i="12" a="1"/>
  <c r="D36" i="12" s="1"/>
  <c r="E58" i="12" a="1"/>
  <c r="E58" i="12" s="1"/>
  <c r="E35" i="12" a="1"/>
  <c r="E35" i="12" s="1"/>
  <c r="D35" i="12" a="1"/>
  <c r="D35" i="12" s="1"/>
  <c r="F35" i="12" a="1"/>
  <c r="F35" i="12" s="1"/>
  <c r="B88" i="12" a="1"/>
  <c r="B88" i="12" s="1"/>
  <c r="C9" i="12" a="1"/>
  <c r="C9" i="12" s="1"/>
  <c r="G2" i="12" a="1"/>
  <c r="G2" i="12" s="1"/>
  <c r="D24" i="12" a="1"/>
  <c r="D24" i="12" s="1"/>
  <c r="F9" i="12" a="1"/>
  <c r="F9" i="12" s="1"/>
  <c r="E54" i="12" a="1"/>
  <c r="E54" i="12" s="1"/>
  <c r="C17" i="12" a="1"/>
  <c r="C17" i="12" s="1"/>
  <c r="D17" i="12" a="1"/>
  <c r="D17" i="12" s="1"/>
  <c r="E17" i="12" a="1"/>
  <c r="E17" i="12" s="1"/>
  <c r="D64" i="12" a="1"/>
  <c r="D64" i="12" s="1"/>
  <c r="E64" i="12" a="1"/>
  <c r="E64" i="12" s="1"/>
  <c r="F64" i="12" a="1"/>
  <c r="F64" i="12" s="1"/>
  <c r="D55" i="12" a="1"/>
  <c r="D55" i="12" s="1"/>
  <c r="C55" i="12" a="1"/>
  <c r="C55" i="12" s="1"/>
  <c r="F55" i="12" a="1"/>
  <c r="F55" i="12" s="1"/>
  <c r="B21" i="12" a="1"/>
  <c r="B21" i="12" s="1"/>
  <c r="F21" i="12" a="1"/>
  <c r="F21" i="12" s="1"/>
  <c r="C21" i="12" a="1"/>
  <c r="C21" i="12" s="1"/>
  <c r="D21" i="12" a="1"/>
  <c r="D21" i="12" s="1"/>
  <c r="E21" i="12" a="1"/>
  <c r="E21" i="12" s="1"/>
  <c r="F69" i="12" a="1"/>
  <c r="F69" i="12" s="1"/>
  <c r="B69" i="12" a="1"/>
  <c r="B69" i="12" s="1"/>
  <c r="C69" i="12" a="1"/>
  <c r="C69" i="12" s="1"/>
  <c r="D69" i="12" a="1"/>
  <c r="D69" i="12" s="1"/>
  <c r="E69" i="12" a="1"/>
  <c r="E69" i="12" s="1"/>
  <c r="B20" i="12" a="1"/>
  <c r="B20" i="12" s="1"/>
  <c r="F20" i="12" a="1"/>
  <c r="F20" i="12" s="1"/>
  <c r="B82" i="12" a="1"/>
  <c r="B82" i="12" s="1"/>
  <c r="C82" i="12" a="1"/>
  <c r="C82" i="12" s="1"/>
  <c r="E48" i="12" a="1"/>
  <c r="E48" i="12" s="1"/>
  <c r="F48" i="12" a="1"/>
  <c r="F48" i="12" s="1"/>
  <c r="D48" i="12" a="1"/>
  <c r="D48" i="12" s="1"/>
  <c r="B91" i="12" a="1"/>
  <c r="B91" i="12" s="1"/>
  <c r="F91" i="12" a="1"/>
  <c r="F91" i="12" s="1"/>
  <c r="B40" i="12" a="1"/>
  <c r="B40" i="12" s="1"/>
  <c r="D40" i="12" a="1"/>
  <c r="D40" i="12" s="1"/>
  <c r="D98" i="12" a="1"/>
  <c r="D98" i="12" s="1"/>
  <c r="E9" i="12" a="1"/>
  <c r="E9" i="12" s="1"/>
  <c r="B9" i="12" a="1"/>
  <c r="B9" i="12" s="1"/>
  <c r="E33" i="12" a="1"/>
  <c r="E33" i="12" s="1"/>
  <c r="C101" i="12" a="1"/>
  <c r="C101" i="12" s="1"/>
  <c r="E66" i="12" a="1"/>
  <c r="E66" i="12" s="1"/>
  <c r="F100" i="12" a="1"/>
  <c r="F100" i="12" s="1"/>
  <c r="C19" i="12" a="1"/>
  <c r="C19" i="12" s="1"/>
  <c r="D19" i="12" a="1"/>
  <c r="D19" i="12" s="1"/>
  <c r="C11" i="12" a="1"/>
  <c r="C11" i="12" s="1"/>
  <c r="E11" i="12" a="1"/>
  <c r="E11" i="12" s="1"/>
  <c r="E68" i="12" a="1"/>
  <c r="E68" i="12" s="1"/>
  <c r="E79" i="12" a="1"/>
  <c r="E79" i="12" s="1"/>
  <c r="F79" i="12" a="1"/>
  <c r="F79" i="12" s="1"/>
  <c r="B31" i="12" a="1"/>
  <c r="B31" i="12" s="1"/>
  <c r="C34" i="12" a="1"/>
  <c r="C34" i="12" s="1"/>
  <c r="E34" i="12" a="1"/>
  <c r="E34" i="12" s="1"/>
  <c r="B50" i="12" a="1"/>
  <c r="B50" i="12" s="1"/>
  <c r="B44" i="12" a="1"/>
  <c r="B44" i="12" s="1"/>
  <c r="E44" i="12" a="1"/>
  <c r="E44" i="12" s="1"/>
  <c r="B75" i="12" a="1"/>
  <c r="B75" i="12" s="1"/>
  <c r="E56" i="12" a="1"/>
  <c r="E56" i="12" s="1"/>
  <c r="F25" i="12" a="1"/>
  <c r="F25" i="12" s="1"/>
  <c r="C25" i="12" a="1"/>
  <c r="C25" i="12" s="1"/>
  <c r="E25" i="12" a="1"/>
  <c r="E25" i="12" s="1"/>
  <c r="E14" i="12" a="1"/>
  <c r="E14" i="12" s="1"/>
  <c r="C14" i="12" a="1"/>
  <c r="C14" i="12" s="1"/>
  <c r="F14" i="12" a="1"/>
  <c r="F14" i="12" s="1"/>
  <c r="E74" i="12" a="1"/>
  <c r="E74" i="12" s="1"/>
  <c r="B81" i="12" a="1"/>
  <c r="B81" i="12" s="1"/>
  <c r="C81" i="12" a="1"/>
  <c r="C81" i="12" s="1"/>
  <c r="D81" i="12" a="1"/>
  <c r="D81" i="12" s="1"/>
  <c r="E81" i="12" a="1"/>
  <c r="E81" i="12" s="1"/>
  <c r="F81" i="12" a="1"/>
  <c r="F81" i="12" s="1"/>
  <c r="B39" i="12" a="1"/>
  <c r="B39" i="12" s="1"/>
  <c r="C39" i="12" a="1"/>
  <c r="C39" i="12" s="1"/>
  <c r="F76" i="12" a="1"/>
  <c r="F76" i="12" s="1"/>
  <c r="C76" i="12" a="1"/>
  <c r="C76" i="12" s="1"/>
  <c r="D76" i="12" a="1"/>
  <c r="D76" i="12" s="1"/>
  <c r="E76" i="12" a="1"/>
  <c r="E76" i="12" s="1"/>
  <c r="B43" i="12" a="1"/>
  <c r="B43" i="12" s="1"/>
  <c r="D43" i="12" a="1"/>
  <c r="D43" i="12" s="1"/>
  <c r="B65" i="12" a="1"/>
  <c r="B65" i="12" s="1"/>
  <c r="C65" i="12" a="1"/>
  <c r="C65" i="12" s="1"/>
  <c r="D65" i="12" a="1"/>
  <c r="D65" i="12" s="1"/>
  <c r="E65" i="12" a="1"/>
  <c r="E65" i="12" s="1"/>
  <c r="F65" i="12" a="1"/>
  <c r="F65" i="12" s="1"/>
  <c r="D33" i="12" a="1"/>
  <c r="D33" i="12" s="1"/>
  <c r="D66" i="12" a="1"/>
  <c r="D66" i="12" s="1"/>
  <c r="B16" i="12" a="1"/>
  <c r="B16" i="12" s="1"/>
  <c r="F16" i="12" a="1"/>
  <c r="F16" i="12" s="1"/>
  <c r="B83" i="12" a="1"/>
  <c r="B83" i="12" s="1"/>
  <c r="B41" i="12" a="1"/>
  <c r="B41" i="12" s="1"/>
  <c r="C41" i="12" a="1"/>
  <c r="C41" i="12" s="1"/>
  <c r="D41" i="12" a="1"/>
  <c r="D41" i="12" s="1"/>
  <c r="F41" i="12" a="1"/>
  <c r="F41" i="12" s="1"/>
  <c r="E77" i="12" a="1"/>
  <c r="E77" i="12" s="1"/>
  <c r="F77" i="12" a="1"/>
  <c r="F77" i="12" s="1"/>
  <c r="B77" i="12" a="1"/>
  <c r="B77" i="12" s="1"/>
  <c r="C77" i="12" a="1"/>
  <c r="C77" i="12" s="1"/>
  <c r="D77" i="12" a="1"/>
  <c r="D77" i="12" s="1"/>
  <c r="E46" i="12" a="1"/>
  <c r="E46" i="12" s="1"/>
  <c r="C13" i="12" a="1"/>
  <c r="C13" i="12" s="1"/>
  <c r="E13" i="12" a="1"/>
  <c r="E13" i="12" s="1"/>
  <c r="B67" i="12" a="1"/>
  <c r="B67" i="12" s="1"/>
  <c r="F67" i="12" a="1"/>
  <c r="F67" i="12" s="1"/>
  <c r="E10" i="12" a="1"/>
  <c r="E10" i="12" s="1"/>
  <c r="C10" i="12" a="1"/>
  <c r="C10" i="12" s="1"/>
  <c r="B18" i="12" a="1"/>
  <c r="B18" i="12" s="1"/>
  <c r="C18" i="12" a="1"/>
  <c r="C18" i="12" s="1"/>
  <c r="E18" i="12" a="1"/>
  <c r="E18" i="12" s="1"/>
  <c r="F18" i="12" a="1"/>
  <c r="F18" i="12" s="1"/>
  <c r="C60" i="12" a="1"/>
  <c r="C60" i="12" s="1"/>
  <c r="D60" i="12" a="1"/>
  <c r="D60" i="12" s="1"/>
  <c r="E60" i="12" a="1"/>
  <c r="E60" i="12" s="1"/>
  <c r="F60" i="12" a="1"/>
  <c r="F60" i="12" s="1"/>
  <c r="B56" i="12" a="1"/>
  <c r="B56" i="12" s="1"/>
  <c r="F56" i="12" a="1"/>
  <c r="F56" i="12" s="1"/>
  <c r="D56" i="12" a="1"/>
  <c r="D56" i="12" s="1"/>
  <c r="E100" i="12" a="1"/>
  <c r="E100" i="12" s="1"/>
  <c r="B47" i="12" a="1"/>
  <c r="B47" i="12" s="1"/>
  <c r="E47" i="12" a="1"/>
  <c r="E47" i="12" s="1"/>
  <c r="F47" i="12" a="1"/>
  <c r="F47" i="12" s="1"/>
  <c r="B30" i="12" a="1"/>
  <c r="B30" i="12" s="1"/>
  <c r="C30" i="12" a="1"/>
  <c r="C30" i="12" s="1"/>
  <c r="D30" i="12" a="1"/>
  <c r="D30" i="12" s="1"/>
  <c r="E30" i="12" a="1"/>
  <c r="E30" i="12" s="1"/>
  <c r="F30" i="12" a="1"/>
  <c r="F30" i="12" s="1"/>
  <c r="C86" i="12" a="1"/>
  <c r="C86" i="12" s="1"/>
  <c r="D86" i="12" a="1"/>
  <c r="D86" i="12" s="1"/>
  <c r="D90" i="12" a="1"/>
  <c r="D90" i="12" s="1"/>
  <c r="E53" i="12" a="1"/>
  <c r="E53" i="12" s="1"/>
  <c r="F53" i="12" a="1"/>
  <c r="F53" i="12" s="1"/>
  <c r="B53" i="12" a="1"/>
  <c r="B53" i="12" s="1"/>
  <c r="C53" i="12" a="1"/>
  <c r="C53" i="12" s="1"/>
  <c r="D53" i="12" a="1"/>
  <c r="D53" i="12" s="1"/>
  <c r="C22" i="12" a="1"/>
  <c r="C22" i="12" s="1"/>
  <c r="D71" i="12" a="1"/>
  <c r="D71" i="12" s="1"/>
  <c r="C71" i="12" a="1"/>
  <c r="C71" i="12" s="1"/>
  <c r="F71" i="12" a="1"/>
  <c r="F71" i="12" s="1"/>
  <c r="C15" i="12" a="1"/>
  <c r="C15" i="12" s="1"/>
  <c r="D15" i="12" a="1"/>
  <c r="D15" i="12" s="1"/>
  <c r="B23" i="12" a="1"/>
  <c r="B23" i="12" s="1"/>
  <c r="C23" i="12" a="1"/>
  <c r="C23" i="12" s="1"/>
  <c r="D23" i="12" a="1"/>
  <c r="D23" i="12" s="1"/>
  <c r="E23" i="12" a="1"/>
  <c r="E23" i="12" s="1"/>
  <c r="F23" i="12" a="1"/>
  <c r="F23" i="12" s="1"/>
  <c r="B61" i="12" a="1"/>
  <c r="B61" i="12" s="1"/>
  <c r="C61" i="12" a="1"/>
  <c r="C61" i="12" s="1"/>
  <c r="D61" i="12" a="1"/>
  <c r="D61" i="12" s="1"/>
  <c r="E61" i="12" a="1"/>
  <c r="E61" i="12" s="1"/>
  <c r="F61" i="12" a="1"/>
  <c r="F61" i="12" s="1"/>
  <c r="U14" i="11"/>
  <c r="U15" i="11"/>
  <c r="U16" i="11"/>
  <c r="V6" i="11"/>
  <c r="F2" i="12" a="1"/>
  <c r="F2" i="12" s="1"/>
  <c r="E2" i="12" a="1"/>
  <c r="E2" i="12" s="1"/>
  <c r="D2" i="12" a="1"/>
  <c r="D2" i="12" s="1"/>
  <c r="C2" i="12" a="1"/>
  <c r="C2" i="12" s="1"/>
  <c r="B2" i="12" a="1"/>
  <c r="B2" i="12" s="1"/>
  <c r="U12" i="11"/>
  <c r="V5" i="11"/>
  <c r="U11" i="11"/>
  <c r="V4" i="11"/>
  <c r="V3" i="11"/>
  <c r="T2" i="11"/>
  <c r="N10" i="2"/>
  <c r="D25" i="8"/>
  <c r="E25" i="8"/>
  <c r="S8" i="11" l="1"/>
  <c r="U8" i="11" s="1"/>
  <c r="T3" i="11"/>
  <c r="T4" i="11" s="1"/>
  <c r="H16" i="9" s="1"/>
  <c r="F19" i="8"/>
  <c r="D19" i="8"/>
  <c r="E19" i="8"/>
  <c r="D20" i="8"/>
  <c r="F20" i="8"/>
  <c r="E20" i="8"/>
  <c r="F24" i="8"/>
  <c r="E24" i="8"/>
  <c r="D24" i="8"/>
  <c r="E18" i="8"/>
  <c r="F18" i="8"/>
  <c r="D18" i="8"/>
  <c r="E21" i="8"/>
  <c r="D21" i="8"/>
  <c r="F21" i="8"/>
  <c r="F22" i="8"/>
  <c r="E22" i="8"/>
  <c r="D22" i="8"/>
  <c r="D23" i="8"/>
  <c r="E23" i="8"/>
  <c r="F23" i="8"/>
  <c r="S19" i="11" l="1"/>
  <c r="H6" i="4" s="1"/>
  <c r="F31" i="8"/>
  <c r="E31" i="8"/>
  <c r="D31" i="8"/>
  <c r="F27" i="8"/>
  <c r="D27" i="8"/>
  <c r="E27" i="8"/>
  <c r="D26" i="8"/>
  <c r="F26" i="8"/>
  <c r="E26" i="8"/>
  <c r="D28" i="8"/>
  <c r="F28" i="8"/>
  <c r="E28" i="8"/>
  <c r="E29" i="8"/>
  <c r="F29" i="8"/>
  <c r="D29" i="8"/>
  <c r="E30" i="8"/>
  <c r="D30" i="8"/>
  <c r="F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Benny</author>
  </authors>
  <commentList>
    <comment ref="L2" authorId="0" shapeId="0" xr:uid="{88E6D9F1-617E-4C3C-A185-AC265BEEDE55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1 bedeutet ja
0 bedeutet nein
</t>
        </r>
      </text>
    </comment>
    <comment ref="L3" authorId="0" shapeId="0" xr:uid="{A32846D7-1321-4E60-A363-12045236D9B4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für jede fehlende Person als Jury</t>
        </r>
      </text>
    </comment>
    <comment ref="Q5" authorId="0" shapeId="0" xr:uid="{EBFFF7E0-08B4-49C9-84E1-505486CCC7F5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0 - Kein Verbandsrabatt, nur Grundgebühr
1 - Verbandsrabatt berücksichtigen, nur Grundgebühr
2 - kein Verbandsrabatt, Grundgebühr + Gebühr je Kür
3 - Verbandsrabatt berücksichtigen, Grundgebühr + Gebühr je Kür
4 - kein Verbandsrabatt, Grundgebühr oder nur Gruppenkür
5 - Verbandrabatt berücksichtigen, Grundgebühr oder nur Gruppenkür
6 - kein Verbansrabatt, Grundgebühr (für Einzel + Paar) + Gruppenkür
7 - noch nichts</t>
        </r>
      </text>
    </comment>
    <comment ref="H7" authorId="0" shapeId="0" xr:uid="{02272D40-4961-4D22-AC51-16754B3C62CA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Nur Grundgebühr sonst nichts
</t>
        </r>
      </text>
    </comment>
    <comment ref="I7" authorId="0" shapeId="0" xr:uid="{0AFE660D-71DA-4722-9517-21E3A7E2E077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Nur Grundgebühr mit Verbandsrabatt berücksichtigen
</t>
        </r>
      </text>
    </comment>
    <comment ref="J7" authorId="0" shapeId="0" xr:uid="{2F9A0CE8-2A64-436F-8348-D75E0936B0BB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Kein Verbandsrabatt
Grundgebühr für 1 Kür + Gebühr für jede weitere Kür
</t>
        </r>
      </text>
    </comment>
    <comment ref="K7" authorId="0" shapeId="0" xr:uid="{CA5772EC-3548-4CE7-8A2C-0BF96373DAA6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Mit Verbandsrabatt
Grundgebühr für 1 Kür + Gebühr für jede weitere Kür</t>
        </r>
      </text>
    </comment>
    <comment ref="L7" authorId="0" shapeId="0" xr:uid="{F81E2076-4740-4CE2-884E-58A22A512BDD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Kein Verbansrabatt
Grundgebühr oder nur Gruppenkür
</t>
        </r>
      </text>
    </comment>
    <comment ref="Q7" authorId="0" shapeId="0" xr:uid="{4C74D009-5E58-4692-A681-6FD1E47DF807}">
      <text>
        <r>
          <rPr>
            <b/>
            <sz val="9"/>
            <color indexed="81"/>
            <rFont val="Segoe UI"/>
            <family val="2"/>
          </rPr>
          <t>Benny:</t>
        </r>
        <r>
          <rPr>
            <sz val="9"/>
            <color indexed="81"/>
            <rFont val="Segoe UI"/>
            <family val="2"/>
          </rPr>
          <t xml:space="preserve">
Überprüft ob ein fahrer eingetragen ist
</t>
        </r>
      </text>
    </comment>
  </commentList>
</comments>
</file>

<file path=xl/sharedStrings.xml><?xml version="1.0" encoding="utf-8"?>
<sst xmlns="http://schemas.openxmlformats.org/spreadsheetml/2006/main" count="560" uniqueCount="180">
  <si>
    <t>Veranstalltung</t>
  </si>
  <si>
    <t>Datum</t>
  </si>
  <si>
    <t>Anmeldung</t>
  </si>
  <si>
    <t>Verein</t>
  </si>
  <si>
    <t>Vereinsname</t>
  </si>
  <si>
    <t>Ansprechpartner</t>
  </si>
  <si>
    <t>Name, Vorname</t>
  </si>
  <si>
    <t>Straße</t>
  </si>
  <si>
    <t>Postleitzahl</t>
  </si>
  <si>
    <t>Wohnort</t>
  </si>
  <si>
    <t>Ort</t>
  </si>
  <si>
    <t>E-Mail</t>
  </si>
  <si>
    <t>Email-Adresse</t>
  </si>
  <si>
    <t>Telefon</t>
  </si>
  <si>
    <t>Handy</t>
  </si>
  <si>
    <t>Übernachtung</t>
  </si>
  <si>
    <t>pro Nacht mit Früh.</t>
  </si>
  <si>
    <t>Meldeschluss:</t>
  </si>
  <si>
    <t>Meldeadresse:</t>
  </si>
  <si>
    <t>Musik:</t>
  </si>
  <si>
    <t>Die Musik so beschriften:</t>
  </si>
  <si>
    <t>Datenabgleich allg. Daten</t>
  </si>
  <si>
    <t>Überschriften</t>
  </si>
  <si>
    <t>Anmeldedaten</t>
  </si>
  <si>
    <t>Teilnehmer - Gebühren:</t>
  </si>
  <si>
    <t>falls mit Mitglied</t>
  </si>
  <si>
    <t>für jede weitere Kür</t>
  </si>
  <si>
    <t>nur Gruppenkür</t>
  </si>
  <si>
    <t>mitglied</t>
  </si>
  <si>
    <t>kein mitglied</t>
  </si>
  <si>
    <t>E-Mail / Portal</t>
  </si>
  <si>
    <t>Disziplin_Altersklasse_Name der Fahrer_Verein_Name der Kür.mp3</t>
  </si>
  <si>
    <t>Sonstiges</t>
  </si>
  <si>
    <t>Grundgebühr</t>
  </si>
  <si>
    <t>Name</t>
  </si>
  <si>
    <t>Verein:</t>
  </si>
  <si>
    <t>fortlaufende Nr.</t>
  </si>
  <si>
    <t>Vorname</t>
  </si>
  <si>
    <t>Geschlecht</t>
  </si>
  <si>
    <t>Geburtsdatum</t>
  </si>
  <si>
    <t>Alter</t>
  </si>
  <si>
    <t>Übernachtung Fr/Sa</t>
  </si>
  <si>
    <t>Übernachtung Sa/So</t>
  </si>
  <si>
    <t>Einzelkür</t>
  </si>
  <si>
    <t>Paarkür</t>
  </si>
  <si>
    <t>Kleingruppe</t>
  </si>
  <si>
    <t>Großgruppe</t>
  </si>
  <si>
    <t>Startgebühr</t>
  </si>
  <si>
    <t>Beispielname</t>
  </si>
  <si>
    <t>m</t>
  </si>
  <si>
    <t>Beispielname2</t>
  </si>
  <si>
    <t>Vorname2</t>
  </si>
  <si>
    <t>w</t>
  </si>
  <si>
    <t>ja</t>
  </si>
  <si>
    <t>Hinweiß / Info zum Fahrer</t>
  </si>
  <si>
    <t>Mitglied</t>
  </si>
  <si>
    <t>Anmeldeformular</t>
  </si>
  <si>
    <t>nein</t>
  </si>
  <si>
    <t>falls Mitglied</t>
  </si>
  <si>
    <t>Jurymitglieder</t>
  </si>
  <si>
    <t>Nr</t>
  </si>
  <si>
    <t>Komentar</t>
  </si>
  <si>
    <t>t/p/a</t>
  </si>
  <si>
    <t>t/a</t>
  </si>
  <si>
    <t>p/a</t>
  </si>
  <si>
    <t>p</t>
  </si>
  <si>
    <t>t</t>
  </si>
  <si>
    <t>a</t>
  </si>
  <si>
    <t>GK-klein-JExp</t>
  </si>
  <si>
    <t>GK-klein Exp</t>
  </si>
  <si>
    <t>GK-groß JExp</t>
  </si>
  <si>
    <t>GK-groß Exp</t>
  </si>
  <si>
    <t>PK-Finale Exp</t>
  </si>
  <si>
    <t>PK-Finale JExp</t>
  </si>
  <si>
    <t>EK-Finale Exp</t>
  </si>
  <si>
    <t>EK-Finale JExp</t>
  </si>
  <si>
    <t>PK-Vorläufe Exp</t>
  </si>
  <si>
    <t>PK-Vorläufe JExp</t>
  </si>
  <si>
    <t>EK-Vorläufe Exp</t>
  </si>
  <si>
    <t>EK-Vorläufe JExp</t>
  </si>
  <si>
    <t>Beschreibung</t>
  </si>
  <si>
    <t>Kurzel</t>
  </si>
  <si>
    <t>Jury</t>
  </si>
  <si>
    <t>nur Technik</t>
  </si>
  <si>
    <t>Technik + Abstiege</t>
  </si>
  <si>
    <t>nur Präsentation</t>
  </si>
  <si>
    <t>Präsentation + Abstiege</t>
  </si>
  <si>
    <t>alles</t>
  </si>
  <si>
    <t>Abstiege</t>
  </si>
  <si>
    <t>Einzelkürname</t>
  </si>
  <si>
    <t>ID</t>
  </si>
  <si>
    <t>Fahrer</t>
  </si>
  <si>
    <t>Paarkürname 1</t>
  </si>
  <si>
    <t>Paarkürname 24</t>
  </si>
  <si>
    <t>Paarkürname 23</t>
  </si>
  <si>
    <t>Paarkürname 22</t>
  </si>
  <si>
    <t>Paarkürname 21</t>
  </si>
  <si>
    <t>Paarkürname 20</t>
  </si>
  <si>
    <t>Paarkürname 19</t>
  </si>
  <si>
    <t>Paarkürname 18</t>
  </si>
  <si>
    <t>Paarkürname 15</t>
  </si>
  <si>
    <t>Paarkürname 17</t>
  </si>
  <si>
    <t>Paarkürname 16</t>
  </si>
  <si>
    <t>Paarkürname 14</t>
  </si>
  <si>
    <t>Paarkürname 13</t>
  </si>
  <si>
    <t>Paarkürname 12</t>
  </si>
  <si>
    <t>Paarkürname 11</t>
  </si>
  <si>
    <t>Paarkürname 10</t>
  </si>
  <si>
    <t>Paarkürname 9</t>
  </si>
  <si>
    <t>Paarkürname 8</t>
  </si>
  <si>
    <t>Paarkürname 7</t>
  </si>
  <si>
    <t>Paarkürname 6</t>
  </si>
  <si>
    <t>Paarkürname 5</t>
  </si>
  <si>
    <t>Paarkürname 4</t>
  </si>
  <si>
    <t>Paarkürname 3</t>
  </si>
  <si>
    <t>Paarkürname 2</t>
  </si>
  <si>
    <t>Name:</t>
  </si>
  <si>
    <t>Nachname</t>
  </si>
  <si>
    <t>Kleingruppenkür 1</t>
  </si>
  <si>
    <t>Kleingruppenkür 2</t>
  </si>
  <si>
    <t>Kleingruppenkür 3</t>
  </si>
  <si>
    <t>Kleingruppenkür 4</t>
  </si>
  <si>
    <t>Kleingruppenkür 6</t>
  </si>
  <si>
    <t>Kleingruppenkür 5</t>
  </si>
  <si>
    <t>Kleingruppenkür 7</t>
  </si>
  <si>
    <t>Kleingruppenkür 8</t>
  </si>
  <si>
    <t>Großgruppenkür 1</t>
  </si>
  <si>
    <t>Großgruppenkür 3</t>
  </si>
  <si>
    <t>Großgruppenkür 2</t>
  </si>
  <si>
    <t>Großgruppenkür 4</t>
  </si>
  <si>
    <t>Ansprechpartner:</t>
  </si>
  <si>
    <t>email</t>
  </si>
  <si>
    <t>Meldegebühr in Euro</t>
  </si>
  <si>
    <t>Gesamtbetrag</t>
  </si>
  <si>
    <t>Überweisung an:</t>
  </si>
  <si>
    <t>IBAN:</t>
  </si>
  <si>
    <t>Verwendungszweck:</t>
  </si>
  <si>
    <t>Grunddaten</t>
  </si>
  <si>
    <t>Verbandsrabatt</t>
  </si>
  <si>
    <t>Berechnungsmodus</t>
  </si>
  <si>
    <t>zu wenig Jury</t>
  </si>
  <si>
    <t>Modus 0</t>
  </si>
  <si>
    <t>Modus 1</t>
  </si>
  <si>
    <t>Modus 2</t>
  </si>
  <si>
    <t>Modus 3</t>
  </si>
  <si>
    <t>Modus 4</t>
  </si>
  <si>
    <t>Modus 5</t>
  </si>
  <si>
    <t>Zahlender Betrag</t>
  </si>
  <si>
    <t>Gesammtsumme</t>
  </si>
  <si>
    <t>Küren</t>
  </si>
  <si>
    <t>Starter ja/nein</t>
  </si>
  <si>
    <t>Summe Über</t>
  </si>
  <si>
    <t>Anzahl Starter:</t>
  </si>
  <si>
    <t>Summe</t>
  </si>
  <si>
    <t>Zahl der Juroren</t>
  </si>
  <si>
    <t>Anzahl der Teilnehmer bis</t>
  </si>
  <si>
    <t>Anzahl wertungen</t>
  </si>
  <si>
    <t>Betrag</t>
  </si>
  <si>
    <t>Juryberechnung</t>
  </si>
  <si>
    <t>Anzahl Jury:</t>
  </si>
  <si>
    <t>Text für Jury</t>
  </si>
  <si>
    <t>Benötigt</t>
  </si>
  <si>
    <t>Eingetragen</t>
  </si>
  <si>
    <t>Datenabgleich um Daten einzulesen</t>
  </si>
  <si>
    <t>Kleingruppenkür</t>
  </si>
  <si>
    <t>Großgruppenkür</t>
  </si>
  <si>
    <t>Modus 6</t>
  </si>
  <si>
    <t>Modus 7</t>
  </si>
  <si>
    <t>.</t>
  </si>
  <si>
    <t>PK-Vorläufe Senior Ex</t>
  </si>
  <si>
    <t>EK-Vorläufe Senior Ex</t>
  </si>
  <si>
    <t>1. Illertaler Einradcup</t>
  </si>
  <si>
    <t>30.09. bis 01.10.2023</t>
  </si>
  <si>
    <t>für Einzel-/Paarkür</t>
  </si>
  <si>
    <t>Gruppenkür pro Per.</t>
  </si>
  <si>
    <t>anmeldung-illertissen@web.de</t>
  </si>
  <si>
    <t>musik-illertissen@web.de</t>
  </si>
  <si>
    <t>Radsportverein Illertissen 1893 e.V.</t>
  </si>
  <si>
    <t>Sparkasse Neu-Ulm - Illertissen</t>
  </si>
  <si>
    <t>DE56 7305 0000 0190 0060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</si>
</sst>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7]d/\ mmmm\ yyyy;@"/>
    <numFmt numFmtId="165" formatCode="#,##0.00\ &quot;€&quot;"/>
    <numFmt numFmtId="166" formatCode=".\-\ &quot;€&quot;"/>
    <numFmt numFmtId="168" formatCode="[$-407]d/\ mmm/\ yy;@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Roboto"/>
    </font>
    <font>
      <sz val="12"/>
      <color theme="1"/>
      <name val="Roboto"/>
    </font>
    <font>
      <sz val="12"/>
      <name val="Open Sans"/>
      <family val="2"/>
    </font>
    <font>
      <sz val="12"/>
      <color theme="1"/>
      <name val="Open Sans"/>
      <family val="2"/>
    </font>
    <font>
      <b/>
      <sz val="28"/>
      <color theme="1"/>
      <name val="Playfair Display"/>
    </font>
    <font>
      <b/>
      <sz val="22"/>
      <color theme="1"/>
      <name val="Open Sans"/>
      <family val="2"/>
    </font>
    <font>
      <b/>
      <sz val="12"/>
      <color theme="1"/>
      <name val="Open Sans"/>
      <family val="2"/>
    </font>
    <font>
      <b/>
      <u/>
      <sz val="22"/>
      <color theme="1"/>
      <name val="Open Sans"/>
      <family val="2"/>
    </font>
    <font>
      <b/>
      <sz val="14"/>
      <color theme="1"/>
      <name val="Calibri"/>
      <family val="2"/>
      <scheme val="minor"/>
    </font>
    <font>
      <sz val="14"/>
      <color theme="1"/>
      <name val="Roboto"/>
    </font>
    <font>
      <b/>
      <sz val="14"/>
      <color theme="1"/>
      <name val="Roboto"/>
    </font>
    <font>
      <b/>
      <sz val="14"/>
      <color theme="1"/>
      <name val="Open Sans"/>
      <family val="2"/>
    </font>
    <font>
      <b/>
      <sz val="14"/>
      <color rgb="FFFF0000"/>
      <name val="Roboto"/>
    </font>
    <font>
      <b/>
      <sz val="22"/>
      <name val="Roboto"/>
    </font>
    <font>
      <sz val="14"/>
      <name val="Roboto"/>
    </font>
    <font>
      <b/>
      <sz val="26"/>
      <name val="Playfair Display"/>
    </font>
    <font>
      <b/>
      <sz val="22"/>
      <name val="Open Sans"/>
      <family val="2"/>
    </font>
    <font>
      <sz val="11"/>
      <color theme="1"/>
      <name val="Open Sans"/>
      <family val="2"/>
    </font>
    <font>
      <b/>
      <sz val="18"/>
      <name val="Open Sans"/>
      <family val="2"/>
    </font>
    <font>
      <u/>
      <sz val="18"/>
      <color indexed="8"/>
      <name val="Open Sans"/>
      <family val="2"/>
    </font>
    <font>
      <b/>
      <sz val="12"/>
      <color indexed="8"/>
      <name val="Open Sans"/>
      <family val="2"/>
    </font>
    <font>
      <b/>
      <sz val="12"/>
      <name val="Open Sans"/>
      <family val="2"/>
    </font>
    <font>
      <sz val="12"/>
      <color indexed="8"/>
      <name val="Open Sans"/>
      <family val="2"/>
    </font>
    <font>
      <sz val="14"/>
      <name val="Open Sans"/>
      <family val="2"/>
    </font>
    <font>
      <b/>
      <sz val="18"/>
      <color theme="1"/>
      <name val="Open Sans"/>
      <family val="2"/>
    </font>
    <font>
      <sz val="14"/>
      <color theme="1"/>
      <name val="Open Sans"/>
      <family val="2"/>
    </font>
    <font>
      <b/>
      <sz val="14"/>
      <color rgb="FFFF0000"/>
      <name val="Open Sans"/>
      <family val="2"/>
    </font>
    <font>
      <sz val="13"/>
      <color theme="1"/>
      <name val="Open Sans"/>
      <family val="2"/>
    </font>
    <font>
      <b/>
      <sz val="13"/>
      <color theme="1"/>
      <name val="Open Sans"/>
      <family val="2"/>
    </font>
    <font>
      <sz val="12"/>
      <color theme="0" tint="-0.14999847407452621"/>
      <name val="Open Sans"/>
      <family val="2"/>
    </font>
    <font>
      <u/>
      <sz val="20"/>
      <name val="Open Sans"/>
      <family val="2"/>
    </font>
    <font>
      <sz val="10"/>
      <name val="Open Sans"/>
      <family val="2"/>
    </font>
    <font>
      <b/>
      <sz val="14"/>
      <name val="Open Sans"/>
      <family val="2"/>
    </font>
    <font>
      <b/>
      <u/>
      <sz val="14"/>
      <name val="Open Sans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color rgb="FF000000"/>
      <name val="Roboto"/>
    </font>
    <font>
      <b/>
      <sz val="13"/>
      <color theme="1"/>
      <name val="Calibri"/>
      <family val="2"/>
      <scheme val="minor"/>
    </font>
    <font>
      <sz val="11"/>
      <color theme="0"/>
      <name val="Roboto"/>
    </font>
    <font>
      <sz val="12"/>
      <color theme="0"/>
      <name val="Roboto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8CBDB9"/>
        <bgColor indexed="64"/>
      </patternFill>
    </fill>
    <fill>
      <patternFill patternType="solid">
        <fgColor rgb="FFE8ECE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E0B3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2">
    <xf numFmtId="0" fontId="0" fillId="0" borderId="0" xfId="0"/>
    <xf numFmtId="0" fontId="3" fillId="0" borderId="0" xfId="0" applyFont="1"/>
    <xf numFmtId="0" fontId="3" fillId="3" borderId="1" xfId="0" applyFont="1" applyFill="1" applyBorder="1" applyAlignment="1" applyProtection="1">
      <alignment vertical="center"/>
      <protection locked="0"/>
    </xf>
    <xf numFmtId="49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/>
    <xf numFmtId="0" fontId="12" fillId="0" borderId="0" xfId="0" applyFont="1"/>
    <xf numFmtId="165" fontId="12" fillId="0" borderId="0" xfId="0" applyNumberFormat="1" applyFont="1" applyAlignment="1">
      <alignment horizontal="left"/>
    </xf>
    <xf numFmtId="0" fontId="0" fillId="5" borderId="5" xfId="0" applyFill="1" applyBorder="1"/>
    <xf numFmtId="0" fontId="0" fillId="5" borderId="0" xfId="0" applyFill="1"/>
    <xf numFmtId="0" fontId="0" fillId="5" borderId="5" xfId="0" applyFill="1" applyBorder="1" applyAlignment="1">
      <alignment horizontal="center"/>
    </xf>
    <xf numFmtId="0" fontId="3" fillId="5" borderId="7" xfId="0" applyFont="1" applyFill="1" applyBorder="1" applyAlignment="1" applyProtection="1">
      <alignment vertical="center"/>
      <protection locked="0"/>
    </xf>
    <xf numFmtId="49" fontId="3" fillId="5" borderId="7" xfId="0" applyNumberFormat="1" applyFont="1" applyFill="1" applyBorder="1" applyAlignment="1" applyProtection="1">
      <alignment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0" fontId="1" fillId="5" borderId="5" xfId="0" applyFont="1" applyFill="1" applyBorder="1"/>
    <xf numFmtId="0" fontId="0" fillId="5" borderId="6" xfId="0" applyFill="1" applyBorder="1"/>
    <xf numFmtId="0" fontId="1" fillId="5" borderId="8" xfId="0" applyFont="1" applyFill="1" applyBorder="1"/>
    <xf numFmtId="0" fontId="0" fillId="5" borderId="9" xfId="0" applyFill="1" applyBorder="1"/>
    <xf numFmtId="0" fontId="0" fillId="5" borderId="8" xfId="0" applyFill="1" applyBorder="1"/>
    <xf numFmtId="0" fontId="0" fillId="5" borderId="10" xfId="0" applyFill="1" applyBorder="1"/>
    <xf numFmtId="0" fontId="5" fillId="2" borderId="1" xfId="0" applyFont="1" applyFill="1" applyBorder="1" applyAlignment="1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0" fillId="0" borderId="0" xfId="0" applyFont="1"/>
    <xf numFmtId="0" fontId="3" fillId="0" borderId="0" xfId="0" applyFont="1" applyAlignment="1">
      <alignment horizontal="center"/>
    </xf>
    <xf numFmtId="0" fontId="17" fillId="0" borderId="0" xfId="1" applyFont="1" applyAlignment="1">
      <alignment horizontal="left"/>
    </xf>
    <xf numFmtId="0" fontId="23" fillId="7" borderId="12" xfId="0" applyFont="1" applyFill="1" applyBorder="1" applyAlignment="1">
      <alignment horizontal="center" vertical="center" textRotation="90"/>
    </xf>
    <xf numFmtId="0" fontId="23" fillId="7" borderId="13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 textRotation="90"/>
    </xf>
    <xf numFmtId="0" fontId="24" fillId="7" borderId="13" xfId="0" applyFont="1" applyFill="1" applyBorder="1" applyAlignment="1">
      <alignment horizontal="center" vertical="center" textRotation="90"/>
    </xf>
    <xf numFmtId="0" fontId="24" fillId="14" borderId="13" xfId="0" applyFont="1" applyFill="1" applyBorder="1" applyAlignment="1">
      <alignment horizontal="center" vertical="center" textRotation="90"/>
    </xf>
    <xf numFmtId="0" fontId="24" fillId="13" borderId="13" xfId="0" applyFont="1" applyFill="1" applyBorder="1" applyAlignment="1">
      <alignment horizontal="center" vertical="center" textRotation="90"/>
    </xf>
    <xf numFmtId="0" fontId="24" fillId="10" borderId="13" xfId="0" applyFont="1" applyFill="1" applyBorder="1" applyAlignment="1">
      <alignment horizontal="center" vertical="center" textRotation="90"/>
    </xf>
    <xf numFmtId="0" fontId="24" fillId="6" borderId="13" xfId="0" applyFont="1" applyFill="1" applyBorder="1" applyAlignment="1">
      <alignment horizontal="center" vertical="center" textRotation="90"/>
    </xf>
    <xf numFmtId="0" fontId="5" fillId="9" borderId="14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left" vertical="center"/>
    </xf>
    <xf numFmtId="14" fontId="5" fillId="9" borderId="11" xfId="0" applyNumberFormat="1" applyFont="1" applyFill="1" applyBorder="1" applyAlignment="1">
      <alignment horizontal="left" vertical="center"/>
    </xf>
    <xf numFmtId="0" fontId="5" fillId="9" borderId="11" xfId="0" applyFont="1" applyFill="1" applyBorder="1" applyAlignment="1">
      <alignment horizontal="center" vertical="center"/>
    </xf>
    <xf numFmtId="14" fontId="5" fillId="9" borderId="11" xfId="0" applyNumberFormat="1" applyFont="1" applyFill="1" applyBorder="1" applyAlignment="1">
      <alignment horizontal="center" vertical="center"/>
    </xf>
    <xf numFmtId="1" fontId="5" fillId="9" borderId="11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166" fontId="24" fillId="9" borderId="11" xfId="0" applyNumberFormat="1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horizontal="center"/>
    </xf>
    <xf numFmtId="0" fontId="20" fillId="11" borderId="15" xfId="0" applyFont="1" applyFill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26" fillId="0" borderId="0" xfId="1" applyFont="1" applyAlignment="1">
      <alignment horizontal="left"/>
    </xf>
    <xf numFmtId="1" fontId="5" fillId="9" borderId="1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7" fillId="0" borderId="0" xfId="1" applyFont="1" applyAlignment="1">
      <alignment horizontal="center"/>
    </xf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6" borderId="3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2" xfId="0" applyFill="1" applyBorder="1"/>
    <xf numFmtId="0" fontId="0" fillId="6" borderId="0" xfId="0" applyFill="1"/>
    <xf numFmtId="0" fontId="0" fillId="6" borderId="9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10" xfId="0" applyFill="1" applyBorder="1"/>
    <xf numFmtId="0" fontId="1" fillId="0" borderId="19" xfId="0" applyFont="1" applyBorder="1"/>
    <xf numFmtId="0" fontId="1" fillId="0" borderId="18" xfId="0" applyFont="1" applyBorder="1"/>
    <xf numFmtId="0" fontId="1" fillId="0" borderId="20" xfId="0" applyFont="1" applyBorder="1"/>
    <xf numFmtId="0" fontId="3" fillId="12" borderId="11" xfId="0" applyFont="1" applyFill="1" applyBorder="1" applyProtection="1">
      <protection locked="0"/>
    </xf>
    <xf numFmtId="0" fontId="3" fillId="12" borderId="11" xfId="0" applyFont="1" applyFill="1" applyBorder="1" applyAlignment="1" applyProtection="1">
      <alignment horizontal="center" vertical="center"/>
      <protection locked="0"/>
    </xf>
    <xf numFmtId="14" fontId="3" fillId="12" borderId="11" xfId="0" applyNumberFormat="1" applyFont="1" applyFill="1" applyBorder="1" applyProtection="1">
      <protection locked="0"/>
    </xf>
    <xf numFmtId="0" fontId="3" fillId="12" borderId="16" xfId="0" applyFont="1" applyFill="1" applyBorder="1" applyProtection="1">
      <protection locked="0"/>
    </xf>
    <xf numFmtId="0" fontId="3" fillId="12" borderId="16" xfId="0" applyFont="1" applyFill="1" applyBorder="1" applyAlignment="1" applyProtection="1">
      <alignment horizontal="center" vertical="center"/>
      <protection locked="0"/>
    </xf>
    <xf numFmtId="0" fontId="3" fillId="16" borderId="11" xfId="0" applyFont="1" applyFill="1" applyBorder="1" applyAlignment="1" applyProtection="1">
      <alignment horizontal="center" vertical="center"/>
      <protection locked="0"/>
    </xf>
    <xf numFmtId="0" fontId="3" fillId="13" borderId="11" xfId="0" applyFont="1" applyFill="1" applyBorder="1" applyAlignment="1" applyProtection="1">
      <alignment horizontal="center" vertical="center"/>
      <protection locked="0"/>
    </xf>
    <xf numFmtId="0" fontId="3" fillId="10" borderId="11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16" borderId="16" xfId="0" applyFont="1" applyFill="1" applyBorder="1" applyAlignment="1" applyProtection="1">
      <alignment horizontal="center" vertical="center"/>
      <protection locked="0"/>
    </xf>
    <xf numFmtId="0" fontId="3" fillId="13" borderId="16" xfId="0" applyFont="1" applyFill="1" applyBorder="1" applyAlignment="1" applyProtection="1">
      <alignment horizontal="center" vertical="center"/>
      <protection locked="0"/>
    </xf>
    <xf numFmtId="0" fontId="3" fillId="10" borderId="16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Protection="1">
      <protection locked="0"/>
    </xf>
    <xf numFmtId="0" fontId="3" fillId="9" borderId="11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28" fillId="9" borderId="9" xfId="0" applyFont="1" applyFill="1" applyBorder="1"/>
    <xf numFmtId="0" fontId="24" fillId="16" borderId="25" xfId="0" applyFont="1" applyFill="1" applyBorder="1" applyAlignment="1">
      <alignment horizontal="center" wrapText="1"/>
    </xf>
    <xf numFmtId="0" fontId="24" fillId="13" borderId="25" xfId="0" applyFont="1" applyFill="1" applyBorder="1" applyAlignment="1">
      <alignment horizontal="center" wrapText="1"/>
    </xf>
    <xf numFmtId="0" fontId="24" fillId="10" borderId="25" xfId="0" applyFont="1" applyFill="1" applyBorder="1" applyAlignment="1">
      <alignment horizontal="center" wrapText="1"/>
    </xf>
    <xf numFmtId="0" fontId="24" fillId="6" borderId="25" xfId="0" applyFont="1" applyFill="1" applyBorder="1" applyAlignment="1">
      <alignment horizontal="center" wrapText="1"/>
    </xf>
    <xf numFmtId="0" fontId="24" fillId="6" borderId="27" xfId="0" applyFont="1" applyFill="1" applyBorder="1" applyAlignment="1">
      <alignment horizontal="center" wrapText="1"/>
    </xf>
    <xf numFmtId="0" fontId="24" fillId="17" borderId="23" xfId="0" applyFont="1" applyFill="1" applyBorder="1" applyAlignment="1">
      <alignment horizontal="center"/>
    </xf>
    <xf numFmtId="0" fontId="24" fillId="17" borderId="24" xfId="0" applyFont="1" applyFill="1" applyBorder="1"/>
    <xf numFmtId="0" fontId="24" fillId="17" borderId="25" xfId="0" applyFont="1" applyFill="1" applyBorder="1"/>
    <xf numFmtId="0" fontId="3" fillId="17" borderId="30" xfId="0" applyFont="1" applyFill="1" applyBorder="1" applyAlignment="1">
      <alignment horizontal="center"/>
    </xf>
    <xf numFmtId="0" fontId="3" fillId="17" borderId="31" xfId="0" applyFont="1" applyFill="1" applyBorder="1" applyAlignment="1">
      <alignment horizontal="center"/>
    </xf>
    <xf numFmtId="0" fontId="4" fillId="17" borderId="30" xfId="0" applyFont="1" applyFill="1" applyBorder="1" applyAlignment="1">
      <alignment horizontal="center"/>
    </xf>
    <xf numFmtId="0" fontId="4" fillId="17" borderId="11" xfId="0" applyFont="1" applyFill="1" applyBorder="1"/>
    <xf numFmtId="14" fontId="4" fillId="17" borderId="11" xfId="0" applyNumberFormat="1" applyFont="1" applyFill="1" applyBorder="1" applyAlignment="1">
      <alignment horizontal="center"/>
    </xf>
    <xf numFmtId="0" fontId="4" fillId="17" borderId="1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24" fillId="17" borderId="25" xfId="0" applyFont="1" applyFill="1" applyBorder="1" applyAlignment="1">
      <alignment horizontal="center"/>
    </xf>
    <xf numFmtId="0" fontId="4" fillId="17" borderId="28" xfId="0" applyFont="1" applyFill="1" applyBorder="1" applyAlignment="1">
      <alignment horizontal="center"/>
    </xf>
    <xf numFmtId="14" fontId="3" fillId="3" borderId="11" xfId="0" applyNumberFormat="1" applyFont="1" applyFill="1" applyBorder="1" applyAlignment="1" applyProtection="1">
      <alignment horizontal="center"/>
      <protection locked="0"/>
    </xf>
    <xf numFmtId="0" fontId="3" fillId="15" borderId="11" xfId="0" applyFont="1" applyFill="1" applyBorder="1" applyProtection="1">
      <protection locked="0"/>
    </xf>
    <xf numFmtId="14" fontId="3" fillId="15" borderId="11" xfId="0" applyNumberFormat="1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Protection="1">
      <protection locked="0"/>
    </xf>
    <xf numFmtId="14" fontId="3" fillId="3" borderId="26" xfId="0" applyNumberFormat="1" applyFont="1" applyFill="1" applyBorder="1" applyAlignment="1" applyProtection="1">
      <alignment horizontal="center"/>
      <protection locked="0"/>
    </xf>
    <xf numFmtId="0" fontId="3" fillId="16" borderId="11" xfId="0" applyFont="1" applyFill="1" applyBorder="1" applyAlignment="1" applyProtection="1">
      <alignment horizontal="center"/>
      <protection locked="0"/>
    </xf>
    <xf numFmtId="0" fontId="3" fillId="13" borderId="11" xfId="0" applyFont="1" applyFill="1" applyBorder="1" applyAlignment="1" applyProtection="1">
      <alignment horizontal="center"/>
      <protection locked="0"/>
    </xf>
    <xf numFmtId="0" fontId="3" fillId="10" borderId="11" xfId="0" applyFont="1" applyFill="1" applyBorder="1" applyAlignment="1" applyProtection="1">
      <alignment horizontal="center"/>
      <protection locked="0"/>
    </xf>
    <xf numFmtId="0" fontId="3" fillId="6" borderId="11" xfId="0" applyFont="1" applyFill="1" applyBorder="1" applyAlignment="1" applyProtection="1">
      <alignment horizontal="center"/>
      <protection locked="0"/>
    </xf>
    <xf numFmtId="0" fontId="3" fillId="6" borderId="28" xfId="0" applyFont="1" applyFill="1" applyBorder="1" applyAlignment="1" applyProtection="1">
      <alignment horizontal="center"/>
      <protection locked="0"/>
    </xf>
    <xf numFmtId="0" fontId="3" fillId="14" borderId="11" xfId="0" applyFont="1" applyFill="1" applyBorder="1" applyAlignment="1" applyProtection="1">
      <alignment horizontal="center"/>
      <protection locked="0"/>
    </xf>
    <xf numFmtId="0" fontId="3" fillId="18" borderId="11" xfId="0" applyFont="1" applyFill="1" applyBorder="1" applyAlignment="1" applyProtection="1">
      <alignment horizontal="center"/>
      <protection locked="0"/>
    </xf>
    <xf numFmtId="0" fontId="3" fillId="19" borderId="11" xfId="0" applyFont="1" applyFill="1" applyBorder="1" applyAlignment="1" applyProtection="1">
      <alignment horizontal="center"/>
      <protection locked="0"/>
    </xf>
    <xf numFmtId="0" fontId="3" fillId="20" borderId="11" xfId="0" applyFont="1" applyFill="1" applyBorder="1" applyAlignment="1" applyProtection="1">
      <alignment horizontal="center"/>
      <protection locked="0"/>
    </xf>
    <xf numFmtId="0" fontId="3" fillId="20" borderId="28" xfId="0" applyFont="1" applyFill="1" applyBorder="1" applyAlignment="1" applyProtection="1">
      <alignment horizontal="center"/>
      <protection locked="0"/>
    </xf>
    <xf numFmtId="0" fontId="3" fillId="16" borderId="26" xfId="0" applyFont="1" applyFill="1" applyBorder="1" applyAlignment="1" applyProtection="1">
      <alignment horizontal="center"/>
      <protection locked="0"/>
    </xf>
    <xf numFmtId="0" fontId="3" fillId="13" borderId="26" xfId="0" applyFont="1" applyFill="1" applyBorder="1" applyAlignment="1" applyProtection="1">
      <alignment horizontal="center"/>
      <protection locked="0"/>
    </xf>
    <xf numFmtId="0" fontId="3" fillId="10" borderId="26" xfId="0" applyFont="1" applyFill="1" applyBorder="1" applyAlignment="1" applyProtection="1">
      <alignment horizontal="center"/>
      <protection locked="0"/>
    </xf>
    <xf numFmtId="0" fontId="3" fillId="6" borderId="26" xfId="0" applyFont="1" applyFill="1" applyBorder="1" applyAlignment="1" applyProtection="1">
      <alignment horizontal="center"/>
      <protection locked="0"/>
    </xf>
    <xf numFmtId="0" fontId="3" fillId="6" borderId="29" xfId="0" applyFont="1" applyFill="1" applyBorder="1" applyAlignment="1" applyProtection="1">
      <alignment horizontal="center"/>
      <protection locked="0"/>
    </xf>
    <xf numFmtId="0" fontId="18" fillId="0" borderId="0" xfId="1" applyFont="1" applyAlignment="1">
      <alignment vertical="center"/>
    </xf>
    <xf numFmtId="164" fontId="19" fillId="0" borderId="0" xfId="1" applyNumberFormat="1" applyFont="1" applyAlignment="1">
      <alignment vertical="center"/>
    </xf>
    <xf numFmtId="0" fontId="9" fillId="9" borderId="25" xfId="0" applyFont="1" applyFill="1" applyBorder="1"/>
    <xf numFmtId="0" fontId="9" fillId="9" borderId="27" xfId="0" applyFont="1" applyFill="1" applyBorder="1"/>
    <xf numFmtId="0" fontId="6" fillId="21" borderId="11" xfId="0" applyFont="1" applyFill="1" applyBorder="1"/>
    <xf numFmtId="0" fontId="6" fillId="21" borderId="26" xfId="0" applyFont="1" applyFill="1" applyBorder="1"/>
    <xf numFmtId="0" fontId="9" fillId="9" borderId="23" xfId="0" applyFont="1" applyFill="1" applyBorder="1" applyAlignment="1">
      <alignment horizontal="center"/>
    </xf>
    <xf numFmtId="0" fontId="6" fillId="9" borderId="30" xfId="0" applyFont="1" applyFill="1" applyBorder="1" applyAlignment="1">
      <alignment horizontal="center"/>
    </xf>
    <xf numFmtId="0" fontId="6" fillId="9" borderId="31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10" xfId="0" applyFill="1" applyBorder="1"/>
    <xf numFmtId="0" fontId="0" fillId="16" borderId="5" xfId="0" applyFill="1" applyBorder="1"/>
    <xf numFmtId="0" fontId="0" fillId="16" borderId="6" xfId="0" applyFill="1" applyBorder="1"/>
    <xf numFmtId="0" fontId="0" fillId="16" borderId="8" xfId="0" applyFill="1" applyBorder="1"/>
    <xf numFmtId="0" fontId="0" fillId="22" borderId="4" xfId="0" applyFill="1" applyBorder="1"/>
    <xf numFmtId="0" fontId="0" fillId="22" borderId="6" xfId="0" applyFill="1" applyBorder="1"/>
    <xf numFmtId="0" fontId="0" fillId="22" borderId="10" xfId="0" applyFill="1" applyBorder="1"/>
    <xf numFmtId="0" fontId="3" fillId="16" borderId="28" xfId="0" applyFont="1" applyFill="1" applyBorder="1" applyProtection="1">
      <protection locked="0"/>
    </xf>
    <xf numFmtId="0" fontId="3" fillId="16" borderId="29" xfId="0" applyFont="1" applyFill="1" applyBorder="1" applyProtection="1">
      <protection locked="0"/>
    </xf>
    <xf numFmtId="0" fontId="30" fillId="9" borderId="32" xfId="0" applyFont="1" applyFill="1" applyBorder="1"/>
    <xf numFmtId="0" fontId="6" fillId="9" borderId="33" xfId="0" applyFont="1" applyFill="1" applyBorder="1"/>
    <xf numFmtId="0" fontId="6" fillId="9" borderId="32" xfId="0" applyFont="1" applyFill="1" applyBorder="1"/>
    <xf numFmtId="0" fontId="14" fillId="9" borderId="35" xfId="0" applyFont="1" applyFill="1" applyBorder="1"/>
    <xf numFmtId="0" fontId="14" fillId="9" borderId="36" xfId="0" applyFont="1" applyFill="1" applyBorder="1" applyAlignment="1">
      <alignment horizontal="left"/>
    </xf>
    <xf numFmtId="0" fontId="6" fillId="9" borderId="37" xfId="0" applyFont="1" applyFill="1" applyBorder="1"/>
    <xf numFmtId="0" fontId="32" fillId="9" borderId="33" xfId="0" applyFont="1" applyFill="1" applyBorder="1"/>
    <xf numFmtId="0" fontId="32" fillId="9" borderId="38" xfId="0" applyFont="1" applyFill="1" applyBorder="1"/>
    <xf numFmtId="0" fontId="6" fillId="23" borderId="14" xfId="0" applyFont="1" applyFill="1" applyBorder="1"/>
    <xf numFmtId="0" fontId="6" fillId="23" borderId="11" xfId="0" applyFont="1" applyFill="1" applyBorder="1"/>
    <xf numFmtId="0" fontId="6" fillId="23" borderId="28" xfId="0" applyFont="1" applyFill="1" applyBorder="1"/>
    <xf numFmtId="0" fontId="6" fillId="23" borderId="40" xfId="0" applyFont="1" applyFill="1" applyBorder="1"/>
    <xf numFmtId="0" fontId="6" fillId="23" borderId="26" xfId="0" applyFont="1" applyFill="1" applyBorder="1"/>
    <xf numFmtId="0" fontId="6" fillId="23" borderId="29" xfId="0" applyFont="1" applyFill="1" applyBorder="1"/>
    <xf numFmtId="0" fontId="31" fillId="9" borderId="34" xfId="0" applyFont="1" applyFill="1" applyBorder="1" applyAlignment="1">
      <alignment horizontal="left"/>
    </xf>
    <xf numFmtId="0" fontId="31" fillId="9" borderId="34" xfId="0" applyFont="1" applyFill="1" applyBorder="1"/>
    <xf numFmtId="0" fontId="31" fillId="9" borderId="42" xfId="0" applyFont="1" applyFill="1" applyBorder="1"/>
    <xf numFmtId="0" fontId="6" fillId="24" borderId="43" xfId="0" applyFont="1" applyFill="1" applyBorder="1"/>
    <xf numFmtId="0" fontId="6" fillId="24" borderId="44" xfId="0" applyFont="1" applyFill="1" applyBorder="1"/>
    <xf numFmtId="0" fontId="6" fillId="24" borderId="11" xfId="0" applyFont="1" applyFill="1" applyBorder="1"/>
    <xf numFmtId="0" fontId="6" fillId="24" borderId="28" xfId="0" applyFont="1" applyFill="1" applyBorder="1"/>
    <xf numFmtId="0" fontId="6" fillId="24" borderId="26" xfId="0" applyFont="1" applyFill="1" applyBorder="1"/>
    <xf numFmtId="0" fontId="6" fillId="24" borderId="29" xfId="0" applyFont="1" applyFill="1" applyBorder="1"/>
    <xf numFmtId="0" fontId="9" fillId="9" borderId="12" xfId="0" applyFont="1" applyFill="1" applyBorder="1"/>
    <xf numFmtId="0" fontId="9" fillId="9" borderId="13" xfId="0" applyFont="1" applyFill="1" applyBorder="1"/>
    <xf numFmtId="0" fontId="9" fillId="9" borderId="39" xfId="0" applyFont="1" applyFill="1" applyBorder="1"/>
    <xf numFmtId="0" fontId="6" fillId="25" borderId="43" xfId="0" applyFont="1" applyFill="1" applyBorder="1"/>
    <xf numFmtId="0" fontId="6" fillId="25" borderId="44" xfId="0" applyFont="1" applyFill="1" applyBorder="1"/>
    <xf numFmtId="0" fontId="6" fillId="25" borderId="11" xfId="0" applyFont="1" applyFill="1" applyBorder="1"/>
    <xf numFmtId="0" fontId="6" fillId="25" borderId="28" xfId="0" applyFont="1" applyFill="1" applyBorder="1"/>
    <xf numFmtId="0" fontId="6" fillId="25" borderId="26" xfId="0" applyFont="1" applyFill="1" applyBorder="1"/>
    <xf numFmtId="0" fontId="6" fillId="25" borderId="29" xfId="0" applyFont="1" applyFill="1" applyBorder="1"/>
    <xf numFmtId="0" fontId="6" fillId="9" borderId="5" xfId="0" applyFont="1" applyFill="1" applyBorder="1"/>
    <xf numFmtId="0" fontId="6" fillId="9" borderId="50" xfId="0" applyFont="1" applyFill="1" applyBorder="1"/>
    <xf numFmtId="0" fontId="6" fillId="9" borderId="53" xfId="0" applyFont="1" applyFill="1" applyBorder="1"/>
    <xf numFmtId="0" fontId="6" fillId="9" borderId="48" xfId="0" applyFont="1" applyFill="1" applyBorder="1"/>
    <xf numFmtId="0" fontId="9" fillId="9" borderId="45" xfId="0" applyFont="1" applyFill="1" applyBorder="1"/>
    <xf numFmtId="0" fontId="9" fillId="9" borderId="46" xfId="0" applyFont="1" applyFill="1" applyBorder="1"/>
    <xf numFmtId="0" fontId="32" fillId="9" borderId="49" xfId="0" applyFont="1" applyFill="1" applyBorder="1"/>
    <xf numFmtId="0" fontId="32" fillId="9" borderId="51" xfId="0" applyFont="1" applyFill="1" applyBorder="1"/>
    <xf numFmtId="0" fontId="32" fillId="9" borderId="48" xfId="0" applyFont="1" applyFill="1" applyBorder="1"/>
    <xf numFmtId="0" fontId="32" fillId="9" borderId="54" xfId="0" applyFont="1" applyFill="1" applyBorder="1"/>
    <xf numFmtId="0" fontId="32" fillId="9" borderId="47" xfId="0" applyFont="1" applyFill="1" applyBorder="1"/>
    <xf numFmtId="0" fontId="5" fillId="8" borderId="0" xfId="0" applyFont="1" applyFill="1"/>
    <xf numFmtId="0" fontId="5" fillId="0" borderId="0" xfId="0" applyFont="1"/>
    <xf numFmtId="0" fontId="5" fillId="8" borderId="1" xfId="0" applyFont="1" applyFill="1" applyBorder="1"/>
    <xf numFmtId="0" fontId="5" fillId="8" borderId="55" xfId="0" applyFont="1" applyFill="1" applyBorder="1"/>
    <xf numFmtId="0" fontId="34" fillId="0" borderId="0" xfId="0" applyFont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35" fillId="0" borderId="0" xfId="0" applyFont="1"/>
    <xf numFmtId="0" fontId="26" fillId="0" borderId="0" xfId="0" applyFont="1"/>
    <xf numFmtId="0" fontId="28" fillId="0" borderId="0" xfId="0" applyFont="1"/>
    <xf numFmtId="2" fontId="36" fillId="0" borderId="0" xfId="0" applyNumberFormat="1" applyFont="1"/>
    <xf numFmtId="165" fontId="36" fillId="19" borderId="1" xfId="0" applyNumberFormat="1" applyFont="1" applyFill="1" applyBorder="1"/>
    <xf numFmtId="0" fontId="0" fillId="19" borderId="0" xfId="0" applyFill="1"/>
    <xf numFmtId="0" fontId="1" fillId="0" borderId="0" xfId="0" applyFont="1" applyAlignment="1">
      <alignment horizontal="center"/>
    </xf>
    <xf numFmtId="165" fontId="0" fillId="0" borderId="0" xfId="0" applyNumberFormat="1"/>
    <xf numFmtId="0" fontId="1" fillId="0" borderId="0" xfId="0" applyFont="1"/>
    <xf numFmtId="0" fontId="39" fillId="0" borderId="0" xfId="0" applyFont="1"/>
    <xf numFmtId="0" fontId="0" fillId="0" borderId="61" xfId="0" applyBorder="1"/>
    <xf numFmtId="0" fontId="0" fillId="0" borderId="62" xfId="0" applyBorder="1"/>
    <xf numFmtId="165" fontId="0" fillId="0" borderId="62" xfId="0" applyNumberFormat="1" applyBorder="1"/>
    <xf numFmtId="0" fontId="0" fillId="0" borderId="63" xfId="0" applyBorder="1"/>
    <xf numFmtId="165" fontId="0" fillId="0" borderId="64" xfId="0" applyNumberFormat="1" applyBorder="1"/>
    <xf numFmtId="0" fontId="0" fillId="0" borderId="64" xfId="0" applyBorder="1"/>
    <xf numFmtId="0" fontId="0" fillId="0" borderId="65" xfId="0" applyBorder="1"/>
    <xf numFmtId="0" fontId="24" fillId="7" borderId="66" xfId="0" applyFont="1" applyFill="1" applyBorder="1" applyAlignment="1">
      <alignment horizontal="center" vertical="center"/>
    </xf>
    <xf numFmtId="166" fontId="5" fillId="9" borderId="67" xfId="0" applyNumberFormat="1" applyFont="1" applyFill="1" applyBorder="1" applyAlignment="1">
      <alignment horizontal="left" vertical="center" shrinkToFit="1"/>
    </xf>
    <xf numFmtId="0" fontId="3" fillId="3" borderId="67" xfId="0" applyFont="1" applyFill="1" applyBorder="1" applyProtection="1">
      <protection locked="0"/>
    </xf>
    <xf numFmtId="0" fontId="3" fillId="3" borderId="68" xfId="0" applyFont="1" applyFill="1" applyBorder="1" applyProtection="1">
      <protection locked="0"/>
    </xf>
    <xf numFmtId="0" fontId="0" fillId="9" borderId="0" xfId="0" applyFill="1"/>
    <xf numFmtId="0" fontId="1" fillId="9" borderId="12" xfId="0" applyFont="1" applyFill="1" applyBorder="1" applyAlignment="1">
      <alignment horizontal="center"/>
    </xf>
    <xf numFmtId="0" fontId="1" fillId="9" borderId="13" xfId="0" applyFont="1" applyFill="1" applyBorder="1"/>
    <xf numFmtId="0" fontId="1" fillId="9" borderId="66" xfId="0" applyFont="1" applyFill="1" applyBorder="1"/>
    <xf numFmtId="0" fontId="1" fillId="9" borderId="14" xfId="0" applyFont="1" applyFill="1" applyBorder="1" applyAlignment="1">
      <alignment horizontal="center"/>
    </xf>
    <xf numFmtId="0" fontId="0" fillId="9" borderId="11" xfId="0" applyFill="1" applyBorder="1"/>
    <xf numFmtId="165" fontId="0" fillId="9" borderId="11" xfId="0" applyNumberFormat="1" applyFill="1" applyBorder="1"/>
    <xf numFmtId="0" fontId="0" fillId="9" borderId="67" xfId="0" applyFill="1" applyBorder="1"/>
    <xf numFmtId="165" fontId="0" fillId="0" borderId="11" xfId="0" applyNumberFormat="1" applyBorder="1"/>
    <xf numFmtId="165" fontId="0" fillId="0" borderId="16" xfId="0" applyNumberFormat="1" applyBorder="1"/>
    <xf numFmtId="0" fontId="0" fillId="26" borderId="67" xfId="0" applyFill="1" applyBorder="1"/>
    <xf numFmtId="0" fontId="0" fillId="26" borderId="68" xfId="0" applyFill="1" applyBorder="1"/>
    <xf numFmtId="0" fontId="1" fillId="26" borderId="14" xfId="0" applyFont="1" applyFill="1" applyBorder="1" applyAlignment="1">
      <alignment horizontal="center"/>
    </xf>
    <xf numFmtId="0" fontId="0" fillId="26" borderId="11" xfId="0" applyFill="1" applyBorder="1"/>
    <xf numFmtId="165" fontId="0" fillId="26" borderId="11" xfId="0" applyNumberFormat="1" applyFill="1" applyBorder="1"/>
    <xf numFmtId="0" fontId="1" fillId="26" borderId="15" xfId="0" applyFont="1" applyFill="1" applyBorder="1" applyAlignment="1">
      <alignment horizontal="center"/>
    </xf>
    <xf numFmtId="0" fontId="0" fillId="26" borderId="16" xfId="0" applyFill="1" applyBorder="1"/>
    <xf numFmtId="165" fontId="0" fillId="26" borderId="16" xfId="0" applyNumberFormat="1" applyFill="1" applyBorder="1"/>
    <xf numFmtId="0" fontId="41" fillId="27" borderId="1" xfId="0" applyFont="1" applyFill="1" applyBorder="1" applyAlignment="1">
      <alignment horizontal="center" vertical="center" wrapText="1"/>
    </xf>
    <xf numFmtId="0" fontId="41" fillId="27" borderId="33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0" fillId="0" borderId="14" xfId="0" applyBorder="1"/>
    <xf numFmtId="0" fontId="0" fillId="0" borderId="11" xfId="0" applyBorder="1"/>
    <xf numFmtId="165" fontId="0" fillId="0" borderId="67" xfId="0" applyNumberFormat="1" applyBorder="1"/>
    <xf numFmtId="0" fontId="0" fillId="0" borderId="15" xfId="0" applyBorder="1"/>
    <xf numFmtId="0" fontId="0" fillId="0" borderId="16" xfId="0" applyBorder="1"/>
    <xf numFmtId="165" fontId="0" fillId="0" borderId="68" xfId="0" applyNumberFormat="1" applyBorder="1"/>
    <xf numFmtId="0" fontId="0" fillId="9" borderId="12" xfId="0" applyFill="1" applyBorder="1"/>
    <xf numFmtId="0" fontId="0" fillId="9" borderId="13" xfId="0" applyFill="1" applyBorder="1"/>
    <xf numFmtId="0" fontId="0" fillId="9" borderId="66" xfId="0" applyFill="1" applyBorder="1"/>
    <xf numFmtId="0" fontId="0" fillId="0" borderId="56" xfId="0" applyBorder="1"/>
    <xf numFmtId="0" fontId="0" fillId="0" borderId="55" xfId="0" applyBorder="1"/>
    <xf numFmtId="0" fontId="0" fillId="0" borderId="58" xfId="0" applyBorder="1"/>
    <xf numFmtId="0" fontId="0" fillId="0" borderId="60" xfId="0" applyBorder="1"/>
    <xf numFmtId="165" fontId="0" fillId="0" borderId="65" xfId="0" applyNumberFormat="1" applyBorder="1"/>
    <xf numFmtId="0" fontId="1" fillId="0" borderId="58" xfId="0" applyFont="1" applyBorder="1"/>
    <xf numFmtId="0" fontId="1" fillId="0" borderId="59" xfId="0" applyFont="1" applyBorder="1"/>
    <xf numFmtId="0" fontId="0" fillId="0" borderId="69" xfId="0" applyBorder="1"/>
    <xf numFmtId="0" fontId="0" fillId="0" borderId="33" xfId="0" applyBorder="1"/>
    <xf numFmtId="0" fontId="11" fillId="0" borderId="64" xfId="0" applyFont="1" applyBorder="1"/>
    <xf numFmtId="0" fontId="11" fillId="0" borderId="65" xfId="0" applyFont="1" applyBorder="1"/>
    <xf numFmtId="14" fontId="11" fillId="0" borderId="64" xfId="0" applyNumberFormat="1" applyFont="1" applyBorder="1"/>
    <xf numFmtId="14" fontId="0" fillId="0" borderId="62" xfId="0" applyNumberFormat="1" applyBorder="1"/>
    <xf numFmtId="14" fontId="0" fillId="0" borderId="0" xfId="0" applyNumberFormat="1"/>
    <xf numFmtId="0" fontId="0" fillId="0" borderId="70" xfId="0" applyBorder="1"/>
    <xf numFmtId="0" fontId="0" fillId="0" borderId="2" xfId="0" applyBorder="1"/>
    <xf numFmtId="14" fontId="0" fillId="0" borderId="2" xfId="0" applyNumberFormat="1" applyBorder="1"/>
    <xf numFmtId="0" fontId="0" fillId="0" borderId="6" xfId="0" applyBorder="1"/>
    <xf numFmtId="0" fontId="0" fillId="0" borderId="71" xfId="0" applyBorder="1"/>
    <xf numFmtId="0" fontId="0" fillId="0" borderId="5" xfId="0" applyBorder="1"/>
    <xf numFmtId="0" fontId="3" fillId="3" borderId="11" xfId="0" applyFont="1" applyFill="1" applyBorder="1"/>
    <xf numFmtId="14" fontId="3" fillId="3" borderId="11" xfId="0" applyNumberFormat="1" applyFont="1" applyFill="1" applyBorder="1" applyAlignment="1">
      <alignment horizontal="center"/>
    </xf>
    <xf numFmtId="0" fontId="3" fillId="16" borderId="11" xfId="0" applyFont="1" applyFill="1" applyBorder="1" applyAlignment="1">
      <alignment horizontal="center"/>
    </xf>
    <xf numFmtId="0" fontId="3" fillId="13" borderId="11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15" borderId="11" xfId="0" applyFont="1" applyFill="1" applyBorder="1"/>
    <xf numFmtId="14" fontId="3" fillId="15" borderId="11" xfId="0" applyNumberFormat="1" applyFont="1" applyFill="1" applyBorder="1" applyAlignment="1">
      <alignment horizontal="center"/>
    </xf>
    <xf numFmtId="0" fontId="3" fillId="14" borderId="11" xfId="0" applyFont="1" applyFill="1" applyBorder="1" applyAlignment="1">
      <alignment horizontal="center"/>
    </xf>
    <xf numFmtId="0" fontId="3" fillId="18" borderId="11" xfId="0" applyFont="1" applyFill="1" applyBorder="1" applyAlignment="1">
      <alignment horizontal="center"/>
    </xf>
    <xf numFmtId="0" fontId="3" fillId="19" borderId="11" xfId="0" applyFont="1" applyFill="1" applyBorder="1" applyAlignment="1">
      <alignment horizontal="center"/>
    </xf>
    <xf numFmtId="0" fontId="3" fillId="20" borderId="11" xfId="0" applyFont="1" applyFill="1" applyBorder="1" applyAlignment="1">
      <alignment horizontal="center"/>
    </xf>
    <xf numFmtId="0" fontId="3" fillId="20" borderId="28" xfId="0" applyFont="1" applyFill="1" applyBorder="1" applyAlignment="1">
      <alignment horizontal="center"/>
    </xf>
    <xf numFmtId="0" fontId="3" fillId="3" borderId="26" xfId="0" applyFont="1" applyFill="1" applyBorder="1"/>
    <xf numFmtId="14" fontId="3" fillId="3" borderId="26" xfId="0" applyNumberFormat="1" applyFont="1" applyFill="1" applyBorder="1" applyAlignment="1">
      <alignment horizontal="center"/>
    </xf>
    <xf numFmtId="0" fontId="3" fillId="16" borderId="26" xfId="0" applyFont="1" applyFill="1" applyBorder="1" applyAlignment="1">
      <alignment horizontal="center"/>
    </xf>
    <xf numFmtId="0" fontId="3" fillId="13" borderId="26" xfId="0" applyFont="1" applyFill="1" applyBorder="1" applyAlignment="1">
      <alignment horizontal="center"/>
    </xf>
    <xf numFmtId="0" fontId="3" fillId="10" borderId="26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39" fillId="0" borderId="0" xfId="0" applyFont="1" applyProtection="1">
      <protection locked="0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9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1" fillId="0" borderId="0" xfId="1" applyFont="1" applyAlignment="1">
      <alignment horizontal="center"/>
    </xf>
    <xf numFmtId="0" fontId="29" fillId="9" borderId="0" xfId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3" fillId="13" borderId="41" xfId="0" applyFont="1" applyFill="1" applyBorder="1" applyAlignment="1" applyProtection="1">
      <alignment horizontal="left"/>
      <protection locked="0"/>
    </xf>
    <xf numFmtId="0" fontId="3" fillId="13" borderId="34" xfId="0" applyFont="1" applyFill="1" applyBorder="1" applyAlignment="1" applyProtection="1">
      <alignment horizontal="left"/>
      <protection locked="0"/>
    </xf>
    <xf numFmtId="0" fontId="3" fillId="13" borderId="42" xfId="0" applyFont="1" applyFill="1" applyBorder="1" applyAlignment="1" applyProtection="1">
      <alignment horizontal="left"/>
      <protection locked="0"/>
    </xf>
    <xf numFmtId="0" fontId="31" fillId="9" borderId="35" xfId="0" applyFont="1" applyFill="1" applyBorder="1" applyAlignment="1">
      <alignment horizontal="center"/>
    </xf>
    <xf numFmtId="0" fontId="31" fillId="9" borderId="34" xfId="0" applyFont="1" applyFill="1" applyBorder="1" applyAlignment="1">
      <alignment horizontal="center"/>
    </xf>
    <xf numFmtId="0" fontId="3" fillId="10" borderId="52" xfId="0" applyFont="1" applyFill="1" applyBorder="1" applyAlignment="1" applyProtection="1">
      <alignment horizontal="left"/>
      <protection locked="0"/>
    </xf>
    <xf numFmtId="0" fontId="3" fillId="10" borderId="45" xfId="0" applyFont="1" applyFill="1" applyBorder="1" applyAlignment="1" applyProtection="1">
      <alignment horizontal="left"/>
      <protection locked="0"/>
    </xf>
    <xf numFmtId="0" fontId="3" fillId="10" borderId="46" xfId="0" applyFont="1" applyFill="1" applyBorder="1" applyAlignment="1" applyProtection="1">
      <alignment horizontal="left"/>
      <protection locked="0"/>
    </xf>
    <xf numFmtId="0" fontId="3" fillId="6" borderId="52" xfId="0" applyFont="1" applyFill="1" applyBorder="1" applyAlignment="1" applyProtection="1">
      <alignment horizontal="left"/>
      <protection locked="0"/>
    </xf>
    <xf numFmtId="0" fontId="3" fillId="6" borderId="45" xfId="0" applyFont="1" applyFill="1" applyBorder="1" applyAlignment="1" applyProtection="1">
      <alignment horizontal="left"/>
      <protection locked="0"/>
    </xf>
    <xf numFmtId="0" fontId="3" fillId="6" borderId="46" xfId="0" applyFont="1" applyFill="1" applyBorder="1" applyAlignment="1" applyProtection="1">
      <alignment horizontal="left"/>
      <protection locked="0"/>
    </xf>
    <xf numFmtId="0" fontId="33" fillId="19" borderId="0" xfId="0" applyFont="1" applyFill="1"/>
    <xf numFmtId="0" fontId="20" fillId="19" borderId="0" xfId="0" applyFont="1" applyFill="1"/>
    <xf numFmtId="0" fontId="5" fillId="8" borderId="1" xfId="0" applyFont="1" applyFill="1" applyBorder="1"/>
    <xf numFmtId="0" fontId="5" fillId="19" borderId="1" xfId="0" applyFont="1" applyFill="1" applyBorder="1"/>
    <xf numFmtId="0" fontId="20" fillId="19" borderId="1" xfId="0" applyFont="1" applyFill="1" applyBorder="1"/>
    <xf numFmtId="0" fontId="35" fillId="8" borderId="52" xfId="0" applyFont="1" applyFill="1" applyBorder="1"/>
    <xf numFmtId="0" fontId="35" fillId="8" borderId="57" xfId="0" applyFont="1" applyFill="1" applyBorder="1"/>
    <xf numFmtId="0" fontId="26" fillId="0" borderId="52" xfId="0" applyFont="1" applyBorder="1"/>
    <xf numFmtId="0" fontId="28" fillId="0" borderId="45" xfId="0" applyFont="1" applyBorder="1"/>
    <xf numFmtId="0" fontId="28" fillId="0" borderId="57" xfId="0" applyFont="1" applyBorder="1"/>
    <xf numFmtId="0" fontId="3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42" fillId="0" borderId="61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16" borderId="3" xfId="0" applyFont="1" applyFill="1" applyBorder="1" applyAlignment="1">
      <alignment horizontal="center"/>
    </xf>
    <xf numFmtId="0" fontId="11" fillId="16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6" fillId="0" borderId="0" xfId="1" applyNumberFormat="1" applyFont="1" applyAlignment="1">
      <alignment horizontal="center" vertical="center"/>
    </xf>
    <xf numFmtId="0" fontId="43" fillId="0" borderId="0" xfId="0" applyFont="1"/>
    <xf numFmtId="168" fontId="43" fillId="0" borderId="0" xfId="0" applyNumberFormat="1" applyFont="1"/>
    <xf numFmtId="164" fontId="44" fillId="0" borderId="0" xfId="0" applyNumberFormat="1" applyFont="1"/>
    <xf numFmtId="14" fontId="12" fillId="0" borderId="0" xfId="0" applyNumberFormat="1" applyFont="1" applyAlignment="1">
      <alignment horizontal="left"/>
    </xf>
  </cellXfs>
  <cellStyles count="2">
    <cellStyle name="Standard" xfId="0" builtinId="0"/>
    <cellStyle name="Standard 2" xfId="1" xr:uid="{5FD3E475-CE4A-43B7-8803-9F9AD693AEEB}"/>
  </cellStyles>
  <dxfs count="18">
    <dxf>
      <font>
        <color theme="0" tint="-0.34998626667073579"/>
      </font>
    </dxf>
    <dxf>
      <font>
        <color theme="0" tint="-0.34998626667073579"/>
      </font>
    </dxf>
    <dxf>
      <fill>
        <patternFill>
          <bgColor rgb="FFFF9966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theme="0" tint="-0.14996795556505021"/>
      </font>
    </dxf>
    <dxf>
      <fill>
        <patternFill>
          <bgColor rgb="FFFF9966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8" tint="0.59996337778862885"/>
      </font>
    </dxf>
    <dxf>
      <fill>
        <patternFill>
          <bgColor theme="8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6" tint="0.59996337778862885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D2D399"/>
      <color rgb="FFDADACC"/>
      <color rgb="FF8CBDB9"/>
      <color rgb="FFFF9966"/>
      <color rgb="FFE09E50"/>
      <color rgb="FF2D3E4E"/>
      <color rgb="FFACD0CD"/>
      <color rgb="FFE8ECEB"/>
      <color rgb="FFB7D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ik-illertissen@web.de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1437-6A05-4B27-B656-7768CA8883B2}">
  <sheetPr codeName="Tabelle1">
    <tabColor rgb="FFACD0CD"/>
  </sheetPr>
  <dimension ref="A1:D39"/>
  <sheetViews>
    <sheetView tabSelected="1" workbookViewId="0">
      <selection activeCell="C7" sqref="C7"/>
    </sheetView>
  </sheetViews>
  <sheetFormatPr baseColWidth="10" defaultRowHeight="17.25" x14ac:dyDescent="0.3"/>
  <cols>
    <col min="1" max="1" width="20.28515625" style="5" customWidth="1"/>
    <col min="2" max="2" width="25.28515625" style="5" customWidth="1"/>
    <col min="3" max="3" width="55.140625" style="5" customWidth="1"/>
    <col min="4" max="4" width="20.7109375" style="5" customWidth="1"/>
    <col min="5" max="16384" width="11.42578125" style="5"/>
  </cols>
  <sheetData>
    <row r="1" spans="1:4" x14ac:dyDescent="0.3">
      <c r="A1" s="350" t="str">
        <f>LEFT(A3,5)&amp;RIGHT(A3,5)</f>
        <v>30.09.2023</v>
      </c>
    </row>
    <row r="2" spans="1:4" ht="44.25" x14ac:dyDescent="0.8">
      <c r="A2" s="291" t="s">
        <v>171</v>
      </c>
      <c r="B2" s="291"/>
      <c r="C2" s="291"/>
      <c r="D2" s="291"/>
    </row>
    <row r="3" spans="1:4" ht="31.5" x14ac:dyDescent="0.55000000000000004">
      <c r="A3" s="290" t="s">
        <v>172</v>
      </c>
      <c r="B3" s="290"/>
      <c r="C3" s="290"/>
      <c r="D3" s="290"/>
    </row>
    <row r="5" spans="1:4" ht="31.5" x14ac:dyDescent="0.55000000000000004">
      <c r="B5" s="289" t="s">
        <v>2</v>
      </c>
      <c r="C5" s="289"/>
    </row>
    <row r="6" spans="1:4" ht="18" thickBot="1" x14ac:dyDescent="0.35"/>
    <row r="7" spans="1:4" ht="18.75" thickBot="1" x14ac:dyDescent="0.35">
      <c r="B7" s="20" t="s">
        <v>3</v>
      </c>
      <c r="C7" s="2" t="s">
        <v>4</v>
      </c>
    </row>
    <row r="8" spans="1:4" ht="18.75" thickBot="1" x14ac:dyDescent="0.35">
      <c r="B8" s="20" t="s">
        <v>5</v>
      </c>
      <c r="C8" s="2" t="s">
        <v>6</v>
      </c>
    </row>
    <row r="9" spans="1:4" ht="18.75" thickBot="1" x14ac:dyDescent="0.35">
      <c r="B9" s="20" t="s">
        <v>7</v>
      </c>
      <c r="C9" s="2" t="s">
        <v>7</v>
      </c>
    </row>
    <row r="10" spans="1:4" ht="18.75" thickBot="1" x14ac:dyDescent="0.35">
      <c r="B10" s="20" t="s">
        <v>8</v>
      </c>
      <c r="C10" s="3" t="s">
        <v>8</v>
      </c>
    </row>
    <row r="11" spans="1:4" ht="18.75" thickBot="1" x14ac:dyDescent="0.35">
      <c r="B11" s="20" t="s">
        <v>9</v>
      </c>
      <c r="C11" s="2" t="s">
        <v>10</v>
      </c>
    </row>
    <row r="12" spans="1:4" ht="18.75" thickBot="1" x14ac:dyDescent="0.35">
      <c r="B12" s="20" t="s">
        <v>11</v>
      </c>
      <c r="C12" s="2" t="s">
        <v>12</v>
      </c>
    </row>
    <row r="13" spans="1:4" ht="18.75" thickBot="1" x14ac:dyDescent="0.35">
      <c r="B13" s="20" t="s">
        <v>13</v>
      </c>
      <c r="C13" s="4" t="s">
        <v>13</v>
      </c>
    </row>
    <row r="14" spans="1:4" ht="18.75" thickBot="1" x14ac:dyDescent="0.35">
      <c r="B14" s="20" t="s">
        <v>14</v>
      </c>
      <c r="C14" s="4" t="s">
        <v>14</v>
      </c>
    </row>
    <row r="16" spans="1:4" ht="18.75" hidden="1" thickBot="1" x14ac:dyDescent="0.35">
      <c r="B16" s="20" t="s">
        <v>58</v>
      </c>
      <c r="C16" s="4"/>
    </row>
    <row r="17" spans="2:3" hidden="1" x14ac:dyDescent="0.3"/>
    <row r="18" spans="2:3" ht="21" x14ac:dyDescent="0.4">
      <c r="B18" s="292" t="s">
        <v>24</v>
      </c>
      <c r="C18" s="292"/>
    </row>
    <row r="19" spans="2:3" ht="20.25" x14ac:dyDescent="0.35">
      <c r="B19" s="6" t="s">
        <v>173</v>
      </c>
      <c r="C19" s="7">
        <v>12</v>
      </c>
    </row>
    <row r="20" spans="2:3" ht="20.25" hidden="1" x14ac:dyDescent="0.35">
      <c r="B20" s="6" t="s">
        <v>25</v>
      </c>
      <c r="C20" s="7">
        <v>0</v>
      </c>
    </row>
    <row r="21" spans="2:3" ht="20.25" hidden="1" x14ac:dyDescent="0.35">
      <c r="B21" s="6" t="s">
        <v>26</v>
      </c>
      <c r="C21" s="7">
        <v>0</v>
      </c>
    </row>
    <row r="22" spans="2:3" ht="20.25" x14ac:dyDescent="0.35">
      <c r="B22" s="6" t="s">
        <v>174</v>
      </c>
      <c r="C22" s="7">
        <v>8</v>
      </c>
    </row>
    <row r="23" spans="2:3" ht="20.25" x14ac:dyDescent="0.35">
      <c r="B23" s="6"/>
      <c r="C23" s="6"/>
    </row>
    <row r="24" spans="2:3" ht="20.25" hidden="1" x14ac:dyDescent="0.35">
      <c r="B24" s="293" t="s">
        <v>27</v>
      </c>
      <c r="C24" s="293"/>
    </row>
    <row r="25" spans="2:3" ht="20.25" hidden="1" x14ac:dyDescent="0.35">
      <c r="B25" s="6" t="s">
        <v>29</v>
      </c>
      <c r="C25" s="7">
        <v>0</v>
      </c>
    </row>
    <row r="26" spans="2:3" ht="20.25" hidden="1" x14ac:dyDescent="0.35">
      <c r="B26" s="6" t="s">
        <v>55</v>
      </c>
      <c r="C26" s="7">
        <v>0</v>
      </c>
    </row>
    <row r="27" spans="2:3" ht="20.25" hidden="1" x14ac:dyDescent="0.35">
      <c r="B27" s="6"/>
      <c r="C27" s="6"/>
    </row>
    <row r="28" spans="2:3" ht="20.25" hidden="1" x14ac:dyDescent="0.35">
      <c r="B28" s="293" t="s">
        <v>15</v>
      </c>
      <c r="C28" s="293"/>
    </row>
    <row r="29" spans="2:3" ht="20.25" hidden="1" x14ac:dyDescent="0.35">
      <c r="B29" s="6" t="s">
        <v>16</v>
      </c>
      <c r="C29" s="7">
        <v>0</v>
      </c>
    </row>
    <row r="30" spans="2:3" ht="20.25" hidden="1" x14ac:dyDescent="0.35">
      <c r="B30" s="6"/>
      <c r="C30" s="6"/>
    </row>
    <row r="31" spans="2:3" ht="20.25" x14ac:dyDescent="0.35">
      <c r="B31" s="6" t="s">
        <v>17</v>
      </c>
      <c r="C31" s="351">
        <v>45172</v>
      </c>
    </row>
    <row r="32" spans="2:3" ht="20.25" x14ac:dyDescent="0.35">
      <c r="B32" s="6"/>
      <c r="C32" s="6"/>
    </row>
    <row r="33" spans="1:4" ht="20.25" x14ac:dyDescent="0.35">
      <c r="B33" s="6" t="s">
        <v>18</v>
      </c>
      <c r="C33" s="351" t="s">
        <v>175</v>
      </c>
    </row>
    <row r="34" spans="1:4" ht="20.25" x14ac:dyDescent="0.35">
      <c r="B34" s="6"/>
      <c r="C34" s="6"/>
    </row>
    <row r="35" spans="1:4" ht="20.25" x14ac:dyDescent="0.35">
      <c r="B35" s="6" t="s">
        <v>19</v>
      </c>
      <c r="C35" s="351" t="s">
        <v>176</v>
      </c>
    </row>
    <row r="36" spans="1:4" ht="20.25" x14ac:dyDescent="0.35">
      <c r="B36" s="6"/>
      <c r="C36" s="6"/>
    </row>
    <row r="37" spans="1:4" ht="20.25" x14ac:dyDescent="0.35">
      <c r="B37" s="293" t="s">
        <v>20</v>
      </c>
      <c r="C37" s="293"/>
    </row>
    <row r="38" spans="1:4" ht="20.25" x14ac:dyDescent="0.35">
      <c r="B38" s="6"/>
      <c r="C38" s="6"/>
    </row>
    <row r="39" spans="1:4" ht="20.25" x14ac:dyDescent="0.35">
      <c r="A39" s="288" t="s">
        <v>31</v>
      </c>
      <c r="B39" s="288"/>
      <c r="C39" s="288"/>
      <c r="D39" s="288"/>
    </row>
  </sheetData>
  <sheetProtection algorithmName="SHA-512" hashValue="8ymJQTCwvvhjOh0up19lx6/v0BmYX57OPojNS2nTHJVvD41fLnmXV3ndof9zyPICSPIqY7pl129DX7UJNN7Opg==" saltValue="l+TrGfAbZ3PVztcNmDrGbA==" spinCount="100000" sheet="1" selectLockedCells="1"/>
  <mergeCells count="8">
    <mergeCell ref="A39:D39"/>
    <mergeCell ref="B5:C5"/>
    <mergeCell ref="A3:D3"/>
    <mergeCell ref="A2:D2"/>
    <mergeCell ref="B18:C18"/>
    <mergeCell ref="B37:C37"/>
    <mergeCell ref="B24:C24"/>
    <mergeCell ref="B28:C28"/>
  </mergeCells>
  <conditionalFormatting sqref="C19:C22 C25:C26 C29">
    <cfRule type="expression" dxfId="17" priority="8">
      <formula>$C19=0</formula>
    </cfRule>
  </conditionalFormatting>
  <hyperlinks>
    <hyperlink ref="C35" r:id="rId1" xr:uid="{CA63CB75-23B1-48A3-8394-A3E57BA96A0C}"/>
  </hyperlinks>
  <pageMargins left="0.7" right="0.7" top="0.78740157499999996" bottom="0.78740157499999996" header="0.3" footer="0.3"/>
  <pageSetup paperSize="9" orientation="portrait" verticalDpi="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57C20B6-8FD7-4ECA-8E1C-631A8B6F5048}">
            <xm:f>$C7=Datenabgleich!$D3</xm:f>
            <x14:dxf>
              <font>
                <color theme="0" tint="-0.34998626667073579"/>
              </font>
            </x14:dxf>
          </x14:cfRule>
          <xm:sqref>C7:C14 C16</xm:sqref>
        </x14:conditionalFormatting>
        <x14:conditionalFormatting xmlns:xm="http://schemas.microsoft.com/office/excel/2006/main">
          <x14:cfRule type="expression" priority="10" id="{FB1717CC-B1C2-4FBF-B798-1DC8173CE79D}">
            <xm:f>$A2=Datenabgleich!$B3</xm:f>
            <x14:dxf>
              <font>
                <color theme="0" tint="-0.34998626667073579"/>
              </font>
            </x14:dxf>
          </x14:cfRule>
          <xm:sqref>A2:D3</xm:sqref>
        </x14:conditionalFormatting>
        <x14:conditionalFormatting xmlns:xm="http://schemas.microsoft.com/office/excel/2006/main">
          <x14:cfRule type="expression" priority="9" id="{B64BE9C4-27DE-4F1F-B005-339A9DC19D13}">
            <xm:f>$B19=Datenabgleich!$A6</xm:f>
            <x14:dxf>
              <font>
                <color theme="0" tint="-0.34998626667073579"/>
              </font>
            </x14:dxf>
          </x14:cfRule>
          <xm:sqref>B19:B20</xm:sqref>
        </x14:conditionalFormatting>
        <x14:conditionalFormatting xmlns:xm="http://schemas.microsoft.com/office/excel/2006/main">
          <x14:cfRule type="expression" priority="6" id="{B5662B32-D77C-44B5-BCBD-C0CC9618840A}">
            <xm:f>$C$31=Datenabgleich!$B$11</xm:f>
            <x14:dxf>
              <font>
                <color theme="0" tint="-0.34998626667073579"/>
              </font>
            </x14:dxf>
          </x14:cfRule>
          <xm:sqref>C31</xm:sqref>
        </x14:conditionalFormatting>
        <x14:conditionalFormatting xmlns:xm="http://schemas.microsoft.com/office/excel/2006/main">
          <x14:cfRule type="expression" priority="2" id="{094658C2-A0D2-418D-9D7F-72A06FE629D7}">
            <xm:f>$C$31=Datenabgleich!$B$11</xm:f>
            <x14:dxf>
              <font>
                <color theme="0" tint="-0.34998626667073579"/>
              </font>
            </x14:dxf>
          </x14:cfRule>
          <xm:sqref>C33</xm:sqref>
        </x14:conditionalFormatting>
        <x14:conditionalFormatting xmlns:xm="http://schemas.microsoft.com/office/excel/2006/main">
          <x14:cfRule type="expression" priority="1" id="{0D5D76A0-DD39-4DAD-A5CE-CE7E52FCEA62}">
            <xm:f>$C$31=Datenabgleich!$B$11</xm:f>
            <x14:dxf>
              <font>
                <color theme="0" tint="-0.34998626667073579"/>
              </font>
            </x14:dxf>
          </x14:cfRule>
          <xm:sqref>C35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DFD3E0-B573-48CC-A261-5EA2DD29F67D}">
          <x14:formula1>
            <xm:f>Datenabgleich!$H$3:$H$4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C299-1A2B-45DF-B97D-DB49CFB9BEB9}">
  <sheetPr codeName="Tabelle2">
    <tabColor theme="4" tint="0.59999389629810485"/>
  </sheetPr>
  <dimension ref="A1:O109"/>
  <sheetViews>
    <sheetView workbookViewId="0">
      <selection activeCell="C10" sqref="C10"/>
    </sheetView>
  </sheetViews>
  <sheetFormatPr baseColWidth="10" defaultRowHeight="16.5" x14ac:dyDescent="0.3"/>
  <cols>
    <col min="1" max="1" width="4.42578125" style="1" bestFit="1" customWidth="1"/>
    <col min="2" max="2" width="5.140625" style="1" bestFit="1" customWidth="1"/>
    <col min="3" max="4" width="20.7109375" style="1" customWidth="1"/>
    <col min="5" max="5" width="6.7109375" style="1" customWidth="1"/>
    <col min="6" max="6" width="12.7109375" style="1" bestFit="1" customWidth="1"/>
    <col min="7" max="7" width="6.7109375" style="23" customWidth="1"/>
    <col min="8" max="9" width="6.7109375" style="1" hidden="1" customWidth="1"/>
    <col min="10" max="12" width="6.7109375" style="24" customWidth="1"/>
    <col min="13" max="13" width="7.28515625" style="24" customWidth="1"/>
    <col min="14" max="14" width="8.7109375" style="23" customWidth="1"/>
    <col min="15" max="15" width="48.28515625" style="1" customWidth="1"/>
    <col min="16" max="16384" width="11.42578125" style="1"/>
  </cols>
  <sheetData>
    <row r="1" spans="1:15" x14ac:dyDescent="0.3">
      <c r="A1" s="349" t="str">
        <f>'allg. Daten'!A1</f>
        <v>30.09.2023</v>
      </c>
      <c r="B1" s="348" t="s">
        <v>168</v>
      </c>
    </row>
    <row r="2" spans="1:15" ht="42.75" x14ac:dyDescent="0.3">
      <c r="B2" s="295" t="str">
        <f>'allg. Daten'!A2</f>
        <v>1. Illertaler Einradcup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</row>
    <row r="3" spans="1:15" ht="31.5" x14ac:dyDescent="0.3">
      <c r="B3" s="294" t="str">
        <f>'allg. Daten'!A3</f>
        <v>30.09. bis 01.10.2023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ht="31.5" x14ac:dyDescent="0.3">
      <c r="B4" s="21"/>
      <c r="C4" s="21"/>
      <c r="D4" s="21"/>
      <c r="E4" s="21"/>
      <c r="F4" s="21"/>
      <c r="G4" s="44"/>
      <c r="H4" s="21"/>
      <c r="I4" s="21"/>
      <c r="J4" s="21"/>
      <c r="K4" s="21"/>
      <c r="L4" s="21"/>
      <c r="M4" s="21"/>
      <c r="N4" s="44"/>
      <c r="O4" s="347"/>
    </row>
    <row r="5" spans="1:15" ht="27" x14ac:dyDescent="0.5">
      <c r="B5" s="296" t="s">
        <v>35</v>
      </c>
      <c r="C5" s="296"/>
      <c r="D5" s="22" t="str">
        <f>'allg. Daten'!C7</f>
        <v>Vereinsname</v>
      </c>
      <c r="E5" s="22"/>
      <c r="F5" s="22"/>
      <c r="G5" s="22"/>
      <c r="H5" s="22"/>
      <c r="I5" s="22"/>
      <c r="J5" s="47"/>
      <c r="K5" s="47"/>
      <c r="L5" s="47"/>
      <c r="M5" s="47"/>
      <c r="N5" s="22"/>
    </row>
    <row r="6" spans="1:15" ht="21.75" thickBot="1" x14ac:dyDescent="0.45">
      <c r="B6" s="25"/>
      <c r="C6" s="25"/>
      <c r="D6" s="25"/>
      <c r="E6" s="25"/>
      <c r="F6" s="25"/>
      <c r="G6" s="45"/>
      <c r="H6" s="25"/>
      <c r="I6" s="25"/>
      <c r="J6" s="48"/>
      <c r="K6" s="48"/>
      <c r="L6" s="48"/>
      <c r="M6" s="48"/>
      <c r="N6" s="45"/>
      <c r="O6" s="25"/>
    </row>
    <row r="7" spans="1:15" ht="132" x14ac:dyDescent="0.3">
      <c r="B7" s="26" t="s">
        <v>36</v>
      </c>
      <c r="C7" s="27" t="s">
        <v>34</v>
      </c>
      <c r="D7" s="27" t="s">
        <v>37</v>
      </c>
      <c r="E7" s="28" t="s">
        <v>38</v>
      </c>
      <c r="F7" s="29" t="s">
        <v>39</v>
      </c>
      <c r="G7" s="29" t="s">
        <v>40</v>
      </c>
      <c r="H7" s="28" t="s">
        <v>41</v>
      </c>
      <c r="I7" s="28" t="s">
        <v>42</v>
      </c>
      <c r="J7" s="30" t="s">
        <v>43</v>
      </c>
      <c r="K7" s="31" t="s">
        <v>44</v>
      </c>
      <c r="L7" s="32" t="s">
        <v>45</v>
      </c>
      <c r="M7" s="33" t="s">
        <v>46</v>
      </c>
      <c r="N7" s="29" t="s">
        <v>47</v>
      </c>
      <c r="O7" s="211" t="s">
        <v>54</v>
      </c>
    </row>
    <row r="8" spans="1:15" ht="18" x14ac:dyDescent="0.3">
      <c r="B8" s="34">
        <v>0</v>
      </c>
      <c r="C8" s="35" t="s">
        <v>48</v>
      </c>
      <c r="D8" s="36" t="s">
        <v>37</v>
      </c>
      <c r="E8" s="37" t="s">
        <v>49</v>
      </c>
      <c r="F8" s="38">
        <v>37987</v>
      </c>
      <c r="G8" s="39">
        <f>TRUNC(YEARFRAC(F8,$A$1))</f>
        <v>19</v>
      </c>
      <c r="H8" s="40">
        <v>2</v>
      </c>
      <c r="I8" s="40"/>
      <c r="J8" s="40"/>
      <c r="K8" s="40">
        <v>1</v>
      </c>
      <c r="L8" s="37">
        <v>4</v>
      </c>
      <c r="M8" s="37"/>
      <c r="N8" s="41">
        <f>Berechnungen!P8</f>
        <v>20</v>
      </c>
      <c r="O8" s="212"/>
    </row>
    <row r="9" spans="1:15" ht="18" x14ac:dyDescent="0.3">
      <c r="B9" s="34">
        <v>0</v>
      </c>
      <c r="C9" s="35" t="s">
        <v>50</v>
      </c>
      <c r="D9" s="36" t="s">
        <v>51</v>
      </c>
      <c r="E9" s="37" t="s">
        <v>52</v>
      </c>
      <c r="F9" s="38">
        <v>34731</v>
      </c>
      <c r="G9" s="39">
        <f>TRUNC(YEARFRAC(F9,$A$1))</f>
        <v>28</v>
      </c>
      <c r="H9" s="40">
        <v>1</v>
      </c>
      <c r="I9" s="40">
        <v>1</v>
      </c>
      <c r="J9" s="40" t="s">
        <v>53</v>
      </c>
      <c r="K9" s="40">
        <v>2</v>
      </c>
      <c r="L9" s="37">
        <v>4</v>
      </c>
      <c r="M9" s="37"/>
      <c r="N9" s="41">
        <f>Berechnungen!P9</f>
        <v>32</v>
      </c>
      <c r="O9" s="212"/>
    </row>
    <row r="10" spans="1:15" ht="18" x14ac:dyDescent="0.3">
      <c r="B10" s="42">
        <f>B9+1</f>
        <v>1</v>
      </c>
      <c r="C10" s="67"/>
      <c r="D10" s="67"/>
      <c r="E10" s="68"/>
      <c r="F10" s="69"/>
      <c r="G10" s="39" t="str">
        <f t="shared" ref="G10:G41" si="0">IF(F10="","",TRUNC(YEARFRAC(F10,$A$1)))</f>
        <v/>
      </c>
      <c r="H10" s="81"/>
      <c r="I10" s="81"/>
      <c r="J10" s="72"/>
      <c r="K10" s="73"/>
      <c r="L10" s="74"/>
      <c r="M10" s="75"/>
      <c r="N10" s="41">
        <f>Berechnungen!P10</f>
        <v>0</v>
      </c>
      <c r="O10" s="213"/>
    </row>
    <row r="11" spans="1:15" ht="18" x14ac:dyDescent="0.3">
      <c r="B11" s="42">
        <f>B10+1</f>
        <v>2</v>
      </c>
      <c r="C11" s="67"/>
      <c r="D11" s="67"/>
      <c r="E11" s="68"/>
      <c r="F11" s="69"/>
      <c r="G11" s="39" t="str">
        <f t="shared" si="0"/>
        <v/>
      </c>
      <c r="H11" s="81"/>
      <c r="I11" s="81"/>
      <c r="J11" s="72"/>
      <c r="K11" s="73"/>
      <c r="L11" s="74"/>
      <c r="M11" s="75"/>
      <c r="N11" s="41">
        <f>Berechnungen!P11</f>
        <v>0</v>
      </c>
      <c r="O11" s="213"/>
    </row>
    <row r="12" spans="1:15" ht="18" x14ac:dyDescent="0.3">
      <c r="B12" s="42">
        <f t="shared" ref="B12:B75" si="1">B11+1</f>
        <v>3</v>
      </c>
      <c r="C12" s="67"/>
      <c r="D12" s="67"/>
      <c r="E12" s="68"/>
      <c r="F12" s="69"/>
      <c r="G12" s="39" t="str">
        <f t="shared" si="0"/>
        <v/>
      </c>
      <c r="H12" s="81"/>
      <c r="I12" s="81"/>
      <c r="J12" s="72"/>
      <c r="K12" s="73"/>
      <c r="L12" s="74"/>
      <c r="M12" s="75"/>
      <c r="N12" s="41">
        <f>Berechnungen!P12</f>
        <v>0</v>
      </c>
      <c r="O12" s="213"/>
    </row>
    <row r="13" spans="1:15" ht="18" x14ac:dyDescent="0.3">
      <c r="B13" s="42">
        <f t="shared" si="1"/>
        <v>4</v>
      </c>
      <c r="C13" s="67"/>
      <c r="D13" s="67"/>
      <c r="E13" s="68"/>
      <c r="F13" s="69"/>
      <c r="G13" s="39" t="str">
        <f t="shared" si="0"/>
        <v/>
      </c>
      <c r="H13" s="81"/>
      <c r="I13" s="81"/>
      <c r="J13" s="72"/>
      <c r="K13" s="73"/>
      <c r="L13" s="74"/>
      <c r="M13" s="75"/>
      <c r="N13" s="41">
        <f>Berechnungen!P13</f>
        <v>0</v>
      </c>
      <c r="O13" s="213"/>
    </row>
    <row r="14" spans="1:15" ht="18" x14ac:dyDescent="0.3">
      <c r="B14" s="42">
        <f t="shared" si="1"/>
        <v>5</v>
      </c>
      <c r="C14" s="67"/>
      <c r="D14" s="67"/>
      <c r="E14" s="68" t="s">
        <v>52</v>
      </c>
      <c r="F14" s="67"/>
      <c r="G14" s="39" t="str">
        <f t="shared" si="0"/>
        <v/>
      </c>
      <c r="H14" s="81"/>
      <c r="I14" s="81"/>
      <c r="J14" s="72"/>
      <c r="K14" s="73"/>
      <c r="L14" s="74"/>
      <c r="M14" s="75"/>
      <c r="N14" s="41">
        <f>Berechnungen!P14</f>
        <v>0</v>
      </c>
      <c r="O14" s="213"/>
    </row>
    <row r="15" spans="1:15" ht="18" x14ac:dyDescent="0.3">
      <c r="B15" s="42">
        <f t="shared" si="1"/>
        <v>6</v>
      </c>
      <c r="C15" s="67"/>
      <c r="D15" s="67"/>
      <c r="E15" s="68" t="s">
        <v>52</v>
      </c>
      <c r="F15" s="67"/>
      <c r="G15" s="39" t="str">
        <f t="shared" si="0"/>
        <v/>
      </c>
      <c r="H15" s="81"/>
      <c r="I15" s="81"/>
      <c r="J15" s="72"/>
      <c r="K15" s="73"/>
      <c r="L15" s="74"/>
      <c r="M15" s="75"/>
      <c r="N15" s="41">
        <f>Berechnungen!P15</f>
        <v>0</v>
      </c>
      <c r="O15" s="213"/>
    </row>
    <row r="16" spans="1:15" ht="18" x14ac:dyDescent="0.3">
      <c r="B16" s="42">
        <f t="shared" si="1"/>
        <v>7</v>
      </c>
      <c r="C16" s="67"/>
      <c r="D16" s="67"/>
      <c r="E16" s="68" t="s">
        <v>52</v>
      </c>
      <c r="F16" s="67"/>
      <c r="G16" s="39" t="str">
        <f t="shared" si="0"/>
        <v/>
      </c>
      <c r="H16" s="81"/>
      <c r="I16" s="81"/>
      <c r="J16" s="72"/>
      <c r="K16" s="73"/>
      <c r="L16" s="74"/>
      <c r="M16" s="75"/>
      <c r="N16" s="41">
        <f>Berechnungen!P16</f>
        <v>0</v>
      </c>
      <c r="O16" s="213"/>
    </row>
    <row r="17" spans="2:15" ht="18" x14ac:dyDescent="0.3">
      <c r="B17" s="42">
        <f t="shared" si="1"/>
        <v>8</v>
      </c>
      <c r="C17" s="67"/>
      <c r="D17" s="67"/>
      <c r="E17" s="68" t="s">
        <v>52</v>
      </c>
      <c r="F17" s="67"/>
      <c r="G17" s="39" t="str">
        <f t="shared" si="0"/>
        <v/>
      </c>
      <c r="H17" s="81"/>
      <c r="I17" s="81"/>
      <c r="J17" s="72"/>
      <c r="K17" s="73"/>
      <c r="L17" s="74"/>
      <c r="M17" s="75"/>
      <c r="N17" s="41">
        <f>Berechnungen!P17</f>
        <v>0</v>
      </c>
      <c r="O17" s="213"/>
    </row>
    <row r="18" spans="2:15" ht="18" x14ac:dyDescent="0.3">
      <c r="B18" s="42">
        <f t="shared" si="1"/>
        <v>9</v>
      </c>
      <c r="C18" s="67"/>
      <c r="D18" s="67"/>
      <c r="E18" s="68" t="s">
        <v>52</v>
      </c>
      <c r="F18" s="67"/>
      <c r="G18" s="39" t="str">
        <f t="shared" si="0"/>
        <v/>
      </c>
      <c r="H18" s="81"/>
      <c r="I18" s="81"/>
      <c r="J18" s="72"/>
      <c r="K18" s="73"/>
      <c r="L18" s="74"/>
      <c r="M18" s="75"/>
      <c r="N18" s="41">
        <f>Berechnungen!P18</f>
        <v>0</v>
      </c>
      <c r="O18" s="213"/>
    </row>
    <row r="19" spans="2:15" ht="18" x14ac:dyDescent="0.3">
      <c r="B19" s="42">
        <f t="shared" si="1"/>
        <v>10</v>
      </c>
      <c r="C19" s="67"/>
      <c r="D19" s="67"/>
      <c r="E19" s="68" t="s">
        <v>52</v>
      </c>
      <c r="F19" s="67"/>
      <c r="G19" s="39" t="str">
        <f t="shared" si="0"/>
        <v/>
      </c>
      <c r="H19" s="81"/>
      <c r="I19" s="81"/>
      <c r="J19" s="72"/>
      <c r="K19" s="73"/>
      <c r="L19" s="74"/>
      <c r="M19" s="75"/>
      <c r="N19" s="41">
        <f>Berechnungen!P19</f>
        <v>0</v>
      </c>
      <c r="O19" s="213"/>
    </row>
    <row r="20" spans="2:15" ht="18" x14ac:dyDescent="0.3">
      <c r="B20" s="42">
        <f t="shared" si="1"/>
        <v>11</v>
      </c>
      <c r="C20" s="67"/>
      <c r="D20" s="67"/>
      <c r="E20" s="68" t="s">
        <v>52</v>
      </c>
      <c r="F20" s="67"/>
      <c r="G20" s="39" t="str">
        <f t="shared" si="0"/>
        <v/>
      </c>
      <c r="H20" s="81"/>
      <c r="I20" s="81"/>
      <c r="J20" s="72"/>
      <c r="K20" s="73"/>
      <c r="L20" s="74"/>
      <c r="M20" s="75"/>
      <c r="N20" s="41">
        <f>Berechnungen!P20</f>
        <v>0</v>
      </c>
      <c r="O20" s="213"/>
    </row>
    <row r="21" spans="2:15" ht="18" x14ac:dyDescent="0.3">
      <c r="B21" s="42">
        <f t="shared" si="1"/>
        <v>12</v>
      </c>
      <c r="C21" s="67"/>
      <c r="D21" s="67"/>
      <c r="E21" s="68" t="s">
        <v>52</v>
      </c>
      <c r="F21" s="67"/>
      <c r="G21" s="39" t="str">
        <f t="shared" si="0"/>
        <v/>
      </c>
      <c r="H21" s="81"/>
      <c r="I21" s="81"/>
      <c r="J21" s="72"/>
      <c r="K21" s="73"/>
      <c r="L21" s="74"/>
      <c r="M21" s="75"/>
      <c r="N21" s="41">
        <f>Berechnungen!P21</f>
        <v>0</v>
      </c>
      <c r="O21" s="213"/>
    </row>
    <row r="22" spans="2:15" ht="18" x14ac:dyDescent="0.3">
      <c r="B22" s="42">
        <f t="shared" si="1"/>
        <v>13</v>
      </c>
      <c r="C22" s="67"/>
      <c r="D22" s="67"/>
      <c r="E22" s="68" t="s">
        <v>52</v>
      </c>
      <c r="F22" s="67"/>
      <c r="G22" s="39" t="str">
        <f t="shared" si="0"/>
        <v/>
      </c>
      <c r="H22" s="81"/>
      <c r="I22" s="81"/>
      <c r="J22" s="72"/>
      <c r="K22" s="73"/>
      <c r="L22" s="74"/>
      <c r="M22" s="75"/>
      <c r="N22" s="41">
        <f>Berechnungen!P22</f>
        <v>0</v>
      </c>
      <c r="O22" s="213"/>
    </row>
    <row r="23" spans="2:15" ht="18" x14ac:dyDescent="0.3">
      <c r="B23" s="42">
        <f t="shared" si="1"/>
        <v>14</v>
      </c>
      <c r="C23" s="67"/>
      <c r="D23" s="67"/>
      <c r="E23" s="68" t="s">
        <v>52</v>
      </c>
      <c r="F23" s="67"/>
      <c r="G23" s="39" t="str">
        <f t="shared" si="0"/>
        <v/>
      </c>
      <c r="H23" s="81"/>
      <c r="I23" s="81"/>
      <c r="J23" s="72"/>
      <c r="K23" s="73"/>
      <c r="L23" s="74"/>
      <c r="M23" s="75"/>
      <c r="N23" s="41">
        <f>Berechnungen!P23</f>
        <v>0</v>
      </c>
      <c r="O23" s="213"/>
    </row>
    <row r="24" spans="2:15" ht="18" x14ac:dyDescent="0.3">
      <c r="B24" s="42">
        <f t="shared" si="1"/>
        <v>15</v>
      </c>
      <c r="C24" s="67"/>
      <c r="D24" s="67"/>
      <c r="E24" s="68" t="s">
        <v>52</v>
      </c>
      <c r="F24" s="67"/>
      <c r="G24" s="39" t="str">
        <f t="shared" si="0"/>
        <v/>
      </c>
      <c r="H24" s="81"/>
      <c r="I24" s="81"/>
      <c r="J24" s="72"/>
      <c r="K24" s="73"/>
      <c r="L24" s="74"/>
      <c r="M24" s="75"/>
      <c r="N24" s="41">
        <f>Berechnungen!P24</f>
        <v>0</v>
      </c>
      <c r="O24" s="213"/>
    </row>
    <row r="25" spans="2:15" ht="18" x14ac:dyDescent="0.3">
      <c r="B25" s="42">
        <f t="shared" si="1"/>
        <v>16</v>
      </c>
      <c r="C25" s="67"/>
      <c r="D25" s="67"/>
      <c r="E25" s="68" t="s">
        <v>52</v>
      </c>
      <c r="F25" s="67"/>
      <c r="G25" s="39" t="str">
        <f t="shared" si="0"/>
        <v/>
      </c>
      <c r="H25" s="81"/>
      <c r="I25" s="81"/>
      <c r="J25" s="72"/>
      <c r="K25" s="73"/>
      <c r="L25" s="74"/>
      <c r="M25" s="75"/>
      <c r="N25" s="41">
        <f>Berechnungen!P25</f>
        <v>0</v>
      </c>
      <c r="O25" s="213"/>
    </row>
    <row r="26" spans="2:15" ht="18" x14ac:dyDescent="0.3">
      <c r="B26" s="42">
        <f t="shared" si="1"/>
        <v>17</v>
      </c>
      <c r="C26" s="67"/>
      <c r="D26" s="67"/>
      <c r="E26" s="68" t="s">
        <v>52</v>
      </c>
      <c r="F26" s="67"/>
      <c r="G26" s="39" t="str">
        <f t="shared" si="0"/>
        <v/>
      </c>
      <c r="H26" s="81"/>
      <c r="I26" s="81"/>
      <c r="J26" s="72"/>
      <c r="K26" s="73"/>
      <c r="L26" s="74"/>
      <c r="M26" s="75"/>
      <c r="N26" s="41">
        <f>Berechnungen!P26</f>
        <v>0</v>
      </c>
      <c r="O26" s="213"/>
    </row>
    <row r="27" spans="2:15" ht="18" x14ac:dyDescent="0.3">
      <c r="B27" s="42">
        <f t="shared" si="1"/>
        <v>18</v>
      </c>
      <c r="C27" s="67"/>
      <c r="D27" s="67"/>
      <c r="E27" s="68" t="s">
        <v>52</v>
      </c>
      <c r="F27" s="67"/>
      <c r="G27" s="39" t="str">
        <f t="shared" si="0"/>
        <v/>
      </c>
      <c r="H27" s="81"/>
      <c r="I27" s="81"/>
      <c r="J27" s="72"/>
      <c r="K27" s="73"/>
      <c r="L27" s="74"/>
      <c r="M27" s="75"/>
      <c r="N27" s="41">
        <f>Berechnungen!P27</f>
        <v>0</v>
      </c>
      <c r="O27" s="213"/>
    </row>
    <row r="28" spans="2:15" ht="18" x14ac:dyDescent="0.3">
      <c r="B28" s="42">
        <f t="shared" si="1"/>
        <v>19</v>
      </c>
      <c r="C28" s="67"/>
      <c r="D28" s="67"/>
      <c r="E28" s="68" t="s">
        <v>52</v>
      </c>
      <c r="F28" s="67"/>
      <c r="G28" s="39" t="str">
        <f t="shared" si="0"/>
        <v/>
      </c>
      <c r="H28" s="81"/>
      <c r="I28" s="81"/>
      <c r="J28" s="72"/>
      <c r="K28" s="73"/>
      <c r="L28" s="74"/>
      <c r="M28" s="75"/>
      <c r="N28" s="41">
        <f>Berechnungen!P28</f>
        <v>0</v>
      </c>
      <c r="O28" s="213"/>
    </row>
    <row r="29" spans="2:15" ht="18" x14ac:dyDescent="0.3">
      <c r="B29" s="42">
        <f t="shared" si="1"/>
        <v>20</v>
      </c>
      <c r="C29" s="67"/>
      <c r="D29" s="67"/>
      <c r="E29" s="68" t="s">
        <v>52</v>
      </c>
      <c r="F29" s="67"/>
      <c r="G29" s="39" t="str">
        <f t="shared" si="0"/>
        <v/>
      </c>
      <c r="H29" s="81"/>
      <c r="I29" s="81"/>
      <c r="J29" s="72"/>
      <c r="K29" s="73"/>
      <c r="L29" s="74"/>
      <c r="M29" s="75"/>
      <c r="N29" s="41">
        <f>Berechnungen!P29</f>
        <v>0</v>
      </c>
      <c r="O29" s="213"/>
    </row>
    <row r="30" spans="2:15" ht="18" x14ac:dyDescent="0.3">
      <c r="B30" s="42">
        <f t="shared" si="1"/>
        <v>21</v>
      </c>
      <c r="C30" s="67"/>
      <c r="D30" s="67"/>
      <c r="E30" s="68" t="s">
        <v>52</v>
      </c>
      <c r="F30" s="67"/>
      <c r="G30" s="39" t="str">
        <f t="shared" si="0"/>
        <v/>
      </c>
      <c r="H30" s="81"/>
      <c r="I30" s="81"/>
      <c r="J30" s="72"/>
      <c r="K30" s="73"/>
      <c r="L30" s="74"/>
      <c r="M30" s="75"/>
      <c r="N30" s="41">
        <f>Berechnungen!P30</f>
        <v>0</v>
      </c>
      <c r="O30" s="213"/>
    </row>
    <row r="31" spans="2:15" ht="18" x14ac:dyDescent="0.3">
      <c r="B31" s="42">
        <f t="shared" si="1"/>
        <v>22</v>
      </c>
      <c r="C31" s="67"/>
      <c r="D31" s="67"/>
      <c r="E31" s="68" t="s">
        <v>52</v>
      </c>
      <c r="F31" s="67"/>
      <c r="G31" s="39" t="str">
        <f t="shared" si="0"/>
        <v/>
      </c>
      <c r="H31" s="81"/>
      <c r="I31" s="81"/>
      <c r="J31" s="72"/>
      <c r="K31" s="73"/>
      <c r="L31" s="74"/>
      <c r="M31" s="75"/>
      <c r="N31" s="41">
        <f>Berechnungen!P31</f>
        <v>0</v>
      </c>
      <c r="O31" s="213"/>
    </row>
    <row r="32" spans="2:15" ht="18" x14ac:dyDescent="0.3">
      <c r="B32" s="42">
        <f t="shared" si="1"/>
        <v>23</v>
      </c>
      <c r="C32" s="67"/>
      <c r="D32" s="67"/>
      <c r="E32" s="68" t="s">
        <v>52</v>
      </c>
      <c r="F32" s="67"/>
      <c r="G32" s="39" t="str">
        <f t="shared" si="0"/>
        <v/>
      </c>
      <c r="H32" s="81"/>
      <c r="I32" s="81"/>
      <c r="J32" s="72"/>
      <c r="K32" s="73"/>
      <c r="L32" s="74"/>
      <c r="M32" s="75"/>
      <c r="N32" s="41">
        <f>Berechnungen!P32</f>
        <v>0</v>
      </c>
      <c r="O32" s="213"/>
    </row>
    <row r="33" spans="2:15" ht="18" x14ac:dyDescent="0.3">
      <c r="B33" s="42">
        <f t="shared" si="1"/>
        <v>24</v>
      </c>
      <c r="C33" s="67"/>
      <c r="D33" s="67"/>
      <c r="E33" s="68" t="s">
        <v>52</v>
      </c>
      <c r="F33" s="67"/>
      <c r="G33" s="39" t="str">
        <f t="shared" si="0"/>
        <v/>
      </c>
      <c r="H33" s="81"/>
      <c r="I33" s="81"/>
      <c r="J33" s="72"/>
      <c r="K33" s="73"/>
      <c r="L33" s="74"/>
      <c r="M33" s="75"/>
      <c r="N33" s="41">
        <f>Berechnungen!P33</f>
        <v>0</v>
      </c>
      <c r="O33" s="213"/>
    </row>
    <row r="34" spans="2:15" ht="18" x14ac:dyDescent="0.3">
      <c r="B34" s="42">
        <f t="shared" si="1"/>
        <v>25</v>
      </c>
      <c r="C34" s="67"/>
      <c r="D34" s="67"/>
      <c r="E34" s="68" t="s">
        <v>52</v>
      </c>
      <c r="F34" s="67"/>
      <c r="G34" s="39" t="str">
        <f t="shared" si="0"/>
        <v/>
      </c>
      <c r="H34" s="81"/>
      <c r="I34" s="81"/>
      <c r="J34" s="72"/>
      <c r="K34" s="73"/>
      <c r="L34" s="74"/>
      <c r="M34" s="75"/>
      <c r="N34" s="41">
        <f>Berechnungen!P34</f>
        <v>0</v>
      </c>
      <c r="O34" s="213"/>
    </row>
    <row r="35" spans="2:15" ht="18" x14ac:dyDescent="0.3">
      <c r="B35" s="42">
        <f t="shared" si="1"/>
        <v>26</v>
      </c>
      <c r="C35" s="67"/>
      <c r="D35" s="67"/>
      <c r="E35" s="68" t="s">
        <v>52</v>
      </c>
      <c r="F35" s="67"/>
      <c r="G35" s="39" t="str">
        <f t="shared" si="0"/>
        <v/>
      </c>
      <c r="H35" s="81"/>
      <c r="I35" s="81"/>
      <c r="J35" s="72"/>
      <c r="K35" s="73"/>
      <c r="L35" s="74"/>
      <c r="M35" s="75"/>
      <c r="N35" s="41">
        <f>Berechnungen!P35</f>
        <v>0</v>
      </c>
      <c r="O35" s="213"/>
    </row>
    <row r="36" spans="2:15" ht="18" x14ac:dyDescent="0.3">
      <c r="B36" s="42">
        <f t="shared" si="1"/>
        <v>27</v>
      </c>
      <c r="C36" s="67"/>
      <c r="D36" s="67"/>
      <c r="E36" s="68" t="s">
        <v>52</v>
      </c>
      <c r="F36" s="67"/>
      <c r="G36" s="39" t="str">
        <f t="shared" si="0"/>
        <v/>
      </c>
      <c r="H36" s="81"/>
      <c r="I36" s="81"/>
      <c r="J36" s="72"/>
      <c r="K36" s="73"/>
      <c r="L36" s="74"/>
      <c r="M36" s="75"/>
      <c r="N36" s="41">
        <f>Berechnungen!P36</f>
        <v>0</v>
      </c>
      <c r="O36" s="213"/>
    </row>
    <row r="37" spans="2:15" ht="18" x14ac:dyDescent="0.3">
      <c r="B37" s="42">
        <f t="shared" si="1"/>
        <v>28</v>
      </c>
      <c r="C37" s="67"/>
      <c r="D37" s="67"/>
      <c r="E37" s="68" t="s">
        <v>52</v>
      </c>
      <c r="F37" s="67"/>
      <c r="G37" s="39" t="str">
        <f t="shared" si="0"/>
        <v/>
      </c>
      <c r="H37" s="81"/>
      <c r="I37" s="81"/>
      <c r="J37" s="72"/>
      <c r="K37" s="73"/>
      <c r="L37" s="74"/>
      <c r="M37" s="75"/>
      <c r="N37" s="41">
        <f>Berechnungen!P37</f>
        <v>0</v>
      </c>
      <c r="O37" s="213"/>
    </row>
    <row r="38" spans="2:15" ht="18" x14ac:dyDescent="0.3">
      <c r="B38" s="42">
        <f t="shared" si="1"/>
        <v>29</v>
      </c>
      <c r="C38" s="67"/>
      <c r="D38" s="67"/>
      <c r="E38" s="68" t="s">
        <v>52</v>
      </c>
      <c r="F38" s="67"/>
      <c r="G38" s="39" t="str">
        <f t="shared" si="0"/>
        <v/>
      </c>
      <c r="H38" s="81"/>
      <c r="I38" s="81"/>
      <c r="J38" s="72"/>
      <c r="K38" s="73"/>
      <c r="L38" s="74"/>
      <c r="M38" s="75"/>
      <c r="N38" s="41">
        <f>Berechnungen!P38</f>
        <v>0</v>
      </c>
      <c r="O38" s="213"/>
    </row>
    <row r="39" spans="2:15" ht="18" x14ac:dyDescent="0.3">
      <c r="B39" s="42">
        <f t="shared" si="1"/>
        <v>30</v>
      </c>
      <c r="C39" s="67"/>
      <c r="D39" s="67"/>
      <c r="E39" s="68" t="s">
        <v>52</v>
      </c>
      <c r="F39" s="67"/>
      <c r="G39" s="39" t="str">
        <f t="shared" si="0"/>
        <v/>
      </c>
      <c r="H39" s="81"/>
      <c r="I39" s="81"/>
      <c r="J39" s="72"/>
      <c r="K39" s="73"/>
      <c r="L39" s="74"/>
      <c r="M39" s="75"/>
      <c r="N39" s="41">
        <f>Berechnungen!P39</f>
        <v>0</v>
      </c>
      <c r="O39" s="213"/>
    </row>
    <row r="40" spans="2:15" ht="18" x14ac:dyDescent="0.3">
      <c r="B40" s="42">
        <f t="shared" si="1"/>
        <v>31</v>
      </c>
      <c r="C40" s="67"/>
      <c r="D40" s="67"/>
      <c r="E40" s="68" t="s">
        <v>52</v>
      </c>
      <c r="F40" s="67"/>
      <c r="G40" s="39" t="str">
        <f t="shared" si="0"/>
        <v/>
      </c>
      <c r="H40" s="81"/>
      <c r="I40" s="81"/>
      <c r="J40" s="72"/>
      <c r="K40" s="73"/>
      <c r="L40" s="74"/>
      <c r="M40" s="75"/>
      <c r="N40" s="41">
        <f>Berechnungen!P40</f>
        <v>0</v>
      </c>
      <c r="O40" s="213"/>
    </row>
    <row r="41" spans="2:15" ht="18" x14ac:dyDescent="0.3">
      <c r="B41" s="42">
        <f t="shared" si="1"/>
        <v>32</v>
      </c>
      <c r="C41" s="67"/>
      <c r="D41" s="67"/>
      <c r="E41" s="68" t="s">
        <v>52</v>
      </c>
      <c r="F41" s="67"/>
      <c r="G41" s="39" t="str">
        <f t="shared" si="0"/>
        <v/>
      </c>
      <c r="H41" s="81"/>
      <c r="I41" s="81"/>
      <c r="J41" s="72"/>
      <c r="K41" s="73"/>
      <c r="L41" s="74"/>
      <c r="M41" s="75"/>
      <c r="N41" s="41">
        <f>Berechnungen!P41</f>
        <v>0</v>
      </c>
      <c r="O41" s="213"/>
    </row>
    <row r="42" spans="2:15" ht="18" x14ac:dyDescent="0.3">
      <c r="B42" s="42">
        <f t="shared" si="1"/>
        <v>33</v>
      </c>
      <c r="C42" s="67"/>
      <c r="D42" s="67"/>
      <c r="E42" s="68" t="s">
        <v>52</v>
      </c>
      <c r="F42" s="67"/>
      <c r="G42" s="39" t="str">
        <f t="shared" ref="G42:G73" si="2">IF(F42="","",TRUNC(YEARFRAC(F42,$A$1)))</f>
        <v/>
      </c>
      <c r="H42" s="81"/>
      <c r="I42" s="81"/>
      <c r="J42" s="72"/>
      <c r="K42" s="73"/>
      <c r="L42" s="74"/>
      <c r="M42" s="75"/>
      <c r="N42" s="41">
        <f>Berechnungen!P42</f>
        <v>0</v>
      </c>
      <c r="O42" s="213"/>
    </row>
    <row r="43" spans="2:15" ht="18" x14ac:dyDescent="0.3">
      <c r="B43" s="42">
        <f t="shared" si="1"/>
        <v>34</v>
      </c>
      <c r="C43" s="67"/>
      <c r="D43" s="67"/>
      <c r="E43" s="68" t="s">
        <v>52</v>
      </c>
      <c r="F43" s="67"/>
      <c r="G43" s="39" t="str">
        <f t="shared" si="2"/>
        <v/>
      </c>
      <c r="H43" s="81"/>
      <c r="I43" s="81"/>
      <c r="J43" s="72"/>
      <c r="K43" s="73"/>
      <c r="L43" s="74"/>
      <c r="M43" s="75"/>
      <c r="N43" s="41">
        <f>Berechnungen!P43</f>
        <v>0</v>
      </c>
      <c r="O43" s="213"/>
    </row>
    <row r="44" spans="2:15" ht="18" x14ac:dyDescent="0.3">
      <c r="B44" s="42">
        <f t="shared" si="1"/>
        <v>35</v>
      </c>
      <c r="C44" s="67"/>
      <c r="D44" s="67"/>
      <c r="E44" s="68" t="s">
        <v>52</v>
      </c>
      <c r="F44" s="67"/>
      <c r="G44" s="39" t="str">
        <f t="shared" si="2"/>
        <v/>
      </c>
      <c r="H44" s="81"/>
      <c r="I44" s="81"/>
      <c r="J44" s="72"/>
      <c r="K44" s="73"/>
      <c r="L44" s="74"/>
      <c r="M44" s="75"/>
      <c r="N44" s="41">
        <f>Berechnungen!P44</f>
        <v>0</v>
      </c>
      <c r="O44" s="213"/>
    </row>
    <row r="45" spans="2:15" ht="18" x14ac:dyDescent="0.3">
      <c r="B45" s="42">
        <f t="shared" si="1"/>
        <v>36</v>
      </c>
      <c r="C45" s="67"/>
      <c r="D45" s="67"/>
      <c r="E45" s="68" t="s">
        <v>52</v>
      </c>
      <c r="F45" s="67"/>
      <c r="G45" s="39" t="str">
        <f t="shared" si="2"/>
        <v/>
      </c>
      <c r="H45" s="81"/>
      <c r="I45" s="81"/>
      <c r="J45" s="72"/>
      <c r="K45" s="73"/>
      <c r="L45" s="74"/>
      <c r="M45" s="75"/>
      <c r="N45" s="41">
        <f>Berechnungen!P45</f>
        <v>0</v>
      </c>
      <c r="O45" s="213"/>
    </row>
    <row r="46" spans="2:15" ht="18" x14ac:dyDescent="0.3">
      <c r="B46" s="42">
        <f t="shared" si="1"/>
        <v>37</v>
      </c>
      <c r="C46" s="67"/>
      <c r="D46" s="67"/>
      <c r="E46" s="68" t="s">
        <v>52</v>
      </c>
      <c r="F46" s="67"/>
      <c r="G46" s="39" t="str">
        <f t="shared" si="2"/>
        <v/>
      </c>
      <c r="H46" s="81"/>
      <c r="I46" s="81"/>
      <c r="J46" s="72"/>
      <c r="K46" s="73"/>
      <c r="L46" s="74"/>
      <c r="M46" s="75"/>
      <c r="N46" s="41">
        <f>Berechnungen!P46</f>
        <v>0</v>
      </c>
      <c r="O46" s="213"/>
    </row>
    <row r="47" spans="2:15" ht="18" x14ac:dyDescent="0.3">
      <c r="B47" s="42">
        <f t="shared" si="1"/>
        <v>38</v>
      </c>
      <c r="C47" s="67"/>
      <c r="D47" s="67"/>
      <c r="E47" s="68" t="s">
        <v>52</v>
      </c>
      <c r="F47" s="67"/>
      <c r="G47" s="39" t="str">
        <f t="shared" si="2"/>
        <v/>
      </c>
      <c r="H47" s="81"/>
      <c r="I47" s="81"/>
      <c r="J47" s="72"/>
      <c r="K47" s="73"/>
      <c r="L47" s="74"/>
      <c r="M47" s="75"/>
      <c r="N47" s="41">
        <f>Berechnungen!P47</f>
        <v>0</v>
      </c>
      <c r="O47" s="213"/>
    </row>
    <row r="48" spans="2:15" ht="18" x14ac:dyDescent="0.3">
      <c r="B48" s="42">
        <f t="shared" si="1"/>
        <v>39</v>
      </c>
      <c r="C48" s="67"/>
      <c r="D48" s="67"/>
      <c r="E48" s="68" t="s">
        <v>52</v>
      </c>
      <c r="F48" s="67"/>
      <c r="G48" s="39" t="str">
        <f t="shared" si="2"/>
        <v/>
      </c>
      <c r="H48" s="81"/>
      <c r="I48" s="81"/>
      <c r="J48" s="72"/>
      <c r="K48" s="73"/>
      <c r="L48" s="74"/>
      <c r="M48" s="75"/>
      <c r="N48" s="41">
        <f>Berechnungen!P48</f>
        <v>0</v>
      </c>
      <c r="O48" s="213"/>
    </row>
    <row r="49" spans="2:15" ht="18" x14ac:dyDescent="0.3">
      <c r="B49" s="42">
        <f t="shared" si="1"/>
        <v>40</v>
      </c>
      <c r="C49" s="67"/>
      <c r="D49" s="67"/>
      <c r="E49" s="68" t="s">
        <v>52</v>
      </c>
      <c r="F49" s="67"/>
      <c r="G49" s="39" t="str">
        <f t="shared" si="2"/>
        <v/>
      </c>
      <c r="H49" s="81"/>
      <c r="I49" s="81"/>
      <c r="J49" s="72"/>
      <c r="K49" s="73"/>
      <c r="L49" s="74"/>
      <c r="M49" s="75"/>
      <c r="N49" s="41">
        <f>Berechnungen!P49</f>
        <v>0</v>
      </c>
      <c r="O49" s="213"/>
    </row>
    <row r="50" spans="2:15" ht="18" x14ac:dyDescent="0.3">
      <c r="B50" s="42">
        <f t="shared" si="1"/>
        <v>41</v>
      </c>
      <c r="C50" s="67"/>
      <c r="D50" s="67"/>
      <c r="E50" s="68" t="s">
        <v>52</v>
      </c>
      <c r="F50" s="67"/>
      <c r="G50" s="39" t="str">
        <f t="shared" si="2"/>
        <v/>
      </c>
      <c r="H50" s="81"/>
      <c r="I50" s="81"/>
      <c r="J50" s="72"/>
      <c r="K50" s="73"/>
      <c r="L50" s="74"/>
      <c r="M50" s="75"/>
      <c r="N50" s="41">
        <f>Berechnungen!P50</f>
        <v>0</v>
      </c>
      <c r="O50" s="213"/>
    </row>
    <row r="51" spans="2:15" ht="18" x14ac:dyDescent="0.3">
      <c r="B51" s="42">
        <f t="shared" si="1"/>
        <v>42</v>
      </c>
      <c r="C51" s="67"/>
      <c r="D51" s="67"/>
      <c r="E51" s="68" t="s">
        <v>52</v>
      </c>
      <c r="F51" s="67"/>
      <c r="G51" s="39" t="str">
        <f t="shared" si="2"/>
        <v/>
      </c>
      <c r="H51" s="81"/>
      <c r="I51" s="81"/>
      <c r="J51" s="72"/>
      <c r="K51" s="73"/>
      <c r="L51" s="74"/>
      <c r="M51" s="75"/>
      <c r="N51" s="41">
        <f>Berechnungen!P51</f>
        <v>0</v>
      </c>
      <c r="O51" s="213"/>
    </row>
    <row r="52" spans="2:15" ht="18" x14ac:dyDescent="0.3">
      <c r="B52" s="42">
        <f t="shared" si="1"/>
        <v>43</v>
      </c>
      <c r="C52" s="67"/>
      <c r="D52" s="67"/>
      <c r="E52" s="68" t="s">
        <v>52</v>
      </c>
      <c r="F52" s="67"/>
      <c r="G52" s="39" t="str">
        <f t="shared" si="2"/>
        <v/>
      </c>
      <c r="H52" s="81"/>
      <c r="I52" s="81"/>
      <c r="J52" s="72"/>
      <c r="K52" s="73"/>
      <c r="L52" s="74"/>
      <c r="M52" s="75"/>
      <c r="N52" s="41">
        <f>Berechnungen!P52</f>
        <v>0</v>
      </c>
      <c r="O52" s="213"/>
    </row>
    <row r="53" spans="2:15" ht="18" x14ac:dyDescent="0.3">
      <c r="B53" s="42">
        <f t="shared" si="1"/>
        <v>44</v>
      </c>
      <c r="C53" s="67"/>
      <c r="D53" s="67"/>
      <c r="E53" s="68" t="s">
        <v>52</v>
      </c>
      <c r="F53" s="67"/>
      <c r="G53" s="39" t="str">
        <f t="shared" si="2"/>
        <v/>
      </c>
      <c r="H53" s="81"/>
      <c r="I53" s="81"/>
      <c r="J53" s="72"/>
      <c r="K53" s="73"/>
      <c r="L53" s="74"/>
      <c r="M53" s="75"/>
      <c r="N53" s="41">
        <f>Berechnungen!P53</f>
        <v>0</v>
      </c>
      <c r="O53" s="213"/>
    </row>
    <row r="54" spans="2:15" ht="18" x14ac:dyDescent="0.3">
      <c r="B54" s="42">
        <f t="shared" si="1"/>
        <v>45</v>
      </c>
      <c r="C54" s="67"/>
      <c r="D54" s="67"/>
      <c r="E54" s="68" t="s">
        <v>52</v>
      </c>
      <c r="F54" s="67"/>
      <c r="G54" s="39" t="str">
        <f t="shared" si="2"/>
        <v/>
      </c>
      <c r="H54" s="81"/>
      <c r="I54" s="81"/>
      <c r="J54" s="72"/>
      <c r="K54" s="73"/>
      <c r="L54" s="74"/>
      <c r="M54" s="75"/>
      <c r="N54" s="41">
        <f>Berechnungen!P54</f>
        <v>0</v>
      </c>
      <c r="O54" s="213"/>
    </row>
    <row r="55" spans="2:15" ht="18" x14ac:dyDescent="0.3">
      <c r="B55" s="42">
        <f t="shared" si="1"/>
        <v>46</v>
      </c>
      <c r="C55" s="67"/>
      <c r="D55" s="67"/>
      <c r="E55" s="68" t="s">
        <v>52</v>
      </c>
      <c r="F55" s="67"/>
      <c r="G55" s="39" t="str">
        <f t="shared" si="2"/>
        <v/>
      </c>
      <c r="H55" s="81"/>
      <c r="I55" s="81"/>
      <c r="J55" s="72"/>
      <c r="K55" s="73"/>
      <c r="L55" s="74"/>
      <c r="M55" s="75"/>
      <c r="N55" s="41">
        <f>Berechnungen!P55</f>
        <v>0</v>
      </c>
      <c r="O55" s="213"/>
    </row>
    <row r="56" spans="2:15" ht="18" x14ac:dyDescent="0.3">
      <c r="B56" s="42">
        <f t="shared" si="1"/>
        <v>47</v>
      </c>
      <c r="C56" s="67"/>
      <c r="D56" s="67"/>
      <c r="E56" s="68" t="s">
        <v>52</v>
      </c>
      <c r="F56" s="67"/>
      <c r="G56" s="39" t="str">
        <f t="shared" si="2"/>
        <v/>
      </c>
      <c r="H56" s="81"/>
      <c r="I56" s="81"/>
      <c r="J56" s="72"/>
      <c r="K56" s="73"/>
      <c r="L56" s="74"/>
      <c r="M56" s="75"/>
      <c r="N56" s="41">
        <f>Berechnungen!P56</f>
        <v>0</v>
      </c>
      <c r="O56" s="213"/>
    </row>
    <row r="57" spans="2:15" ht="18" x14ac:dyDescent="0.3">
      <c r="B57" s="42">
        <f t="shared" si="1"/>
        <v>48</v>
      </c>
      <c r="C57" s="67"/>
      <c r="D57" s="67"/>
      <c r="E57" s="68" t="s">
        <v>52</v>
      </c>
      <c r="F57" s="67"/>
      <c r="G57" s="39" t="str">
        <f t="shared" si="2"/>
        <v/>
      </c>
      <c r="H57" s="81"/>
      <c r="I57" s="81"/>
      <c r="J57" s="72"/>
      <c r="K57" s="73"/>
      <c r="L57" s="74"/>
      <c r="M57" s="75"/>
      <c r="N57" s="41">
        <f>Berechnungen!P57</f>
        <v>0</v>
      </c>
      <c r="O57" s="213"/>
    </row>
    <row r="58" spans="2:15" ht="18" x14ac:dyDescent="0.3">
      <c r="B58" s="42">
        <f t="shared" si="1"/>
        <v>49</v>
      </c>
      <c r="C58" s="67"/>
      <c r="D58" s="67"/>
      <c r="E58" s="68" t="s">
        <v>52</v>
      </c>
      <c r="F58" s="67"/>
      <c r="G58" s="39" t="str">
        <f t="shared" si="2"/>
        <v/>
      </c>
      <c r="H58" s="81"/>
      <c r="I58" s="81"/>
      <c r="J58" s="72"/>
      <c r="K58" s="73"/>
      <c r="L58" s="74"/>
      <c r="M58" s="75"/>
      <c r="N58" s="41">
        <f>Berechnungen!P58</f>
        <v>0</v>
      </c>
      <c r="O58" s="213"/>
    </row>
    <row r="59" spans="2:15" ht="18" x14ac:dyDescent="0.3">
      <c r="B59" s="42">
        <f t="shared" si="1"/>
        <v>50</v>
      </c>
      <c r="C59" s="67"/>
      <c r="D59" s="67"/>
      <c r="E59" s="68" t="s">
        <v>52</v>
      </c>
      <c r="F59" s="67"/>
      <c r="G59" s="39" t="str">
        <f t="shared" si="2"/>
        <v/>
      </c>
      <c r="H59" s="81"/>
      <c r="I59" s="81"/>
      <c r="J59" s="72"/>
      <c r="K59" s="73"/>
      <c r="L59" s="74"/>
      <c r="M59" s="75"/>
      <c r="N59" s="41">
        <f>Berechnungen!P59</f>
        <v>0</v>
      </c>
      <c r="O59" s="213"/>
    </row>
    <row r="60" spans="2:15" ht="18" x14ac:dyDescent="0.3">
      <c r="B60" s="42">
        <f t="shared" si="1"/>
        <v>51</v>
      </c>
      <c r="C60" s="67"/>
      <c r="D60" s="67"/>
      <c r="E60" s="68" t="s">
        <v>52</v>
      </c>
      <c r="F60" s="67"/>
      <c r="G60" s="39" t="str">
        <f t="shared" si="2"/>
        <v/>
      </c>
      <c r="H60" s="81"/>
      <c r="I60" s="81"/>
      <c r="J60" s="72"/>
      <c r="K60" s="73"/>
      <c r="L60" s="74"/>
      <c r="M60" s="75"/>
      <c r="N60" s="41">
        <f>Berechnungen!P60</f>
        <v>0</v>
      </c>
      <c r="O60" s="213"/>
    </row>
    <row r="61" spans="2:15" ht="18" x14ac:dyDescent="0.3">
      <c r="B61" s="42">
        <f t="shared" si="1"/>
        <v>52</v>
      </c>
      <c r="C61" s="67"/>
      <c r="D61" s="67"/>
      <c r="E61" s="68" t="s">
        <v>52</v>
      </c>
      <c r="F61" s="67"/>
      <c r="G61" s="39" t="str">
        <f t="shared" si="2"/>
        <v/>
      </c>
      <c r="H61" s="81"/>
      <c r="I61" s="81"/>
      <c r="J61" s="72"/>
      <c r="K61" s="73"/>
      <c r="L61" s="74"/>
      <c r="M61" s="75"/>
      <c r="N61" s="41">
        <f>Berechnungen!P61</f>
        <v>0</v>
      </c>
      <c r="O61" s="213"/>
    </row>
    <row r="62" spans="2:15" ht="18" x14ac:dyDescent="0.3">
      <c r="B62" s="42">
        <f t="shared" si="1"/>
        <v>53</v>
      </c>
      <c r="C62" s="67"/>
      <c r="D62" s="67"/>
      <c r="E62" s="68" t="s">
        <v>52</v>
      </c>
      <c r="F62" s="67"/>
      <c r="G62" s="39" t="str">
        <f t="shared" si="2"/>
        <v/>
      </c>
      <c r="H62" s="81"/>
      <c r="I62" s="81"/>
      <c r="J62" s="72"/>
      <c r="K62" s="73"/>
      <c r="L62" s="74"/>
      <c r="M62" s="75"/>
      <c r="N62" s="41">
        <f>Berechnungen!P62</f>
        <v>0</v>
      </c>
      <c r="O62" s="213"/>
    </row>
    <row r="63" spans="2:15" ht="18" x14ac:dyDescent="0.3">
      <c r="B63" s="42">
        <f t="shared" si="1"/>
        <v>54</v>
      </c>
      <c r="C63" s="67"/>
      <c r="D63" s="67"/>
      <c r="E63" s="68" t="s">
        <v>52</v>
      </c>
      <c r="F63" s="67"/>
      <c r="G63" s="39" t="str">
        <f t="shared" si="2"/>
        <v/>
      </c>
      <c r="H63" s="81"/>
      <c r="I63" s="81"/>
      <c r="J63" s="72"/>
      <c r="K63" s="73"/>
      <c r="L63" s="74"/>
      <c r="M63" s="75"/>
      <c r="N63" s="41">
        <f>Berechnungen!P63</f>
        <v>0</v>
      </c>
      <c r="O63" s="213"/>
    </row>
    <row r="64" spans="2:15" ht="18" x14ac:dyDescent="0.3">
      <c r="B64" s="42">
        <f t="shared" si="1"/>
        <v>55</v>
      </c>
      <c r="C64" s="67"/>
      <c r="D64" s="67"/>
      <c r="E64" s="68" t="s">
        <v>52</v>
      </c>
      <c r="F64" s="67"/>
      <c r="G64" s="39" t="str">
        <f t="shared" si="2"/>
        <v/>
      </c>
      <c r="H64" s="81"/>
      <c r="I64" s="81"/>
      <c r="J64" s="72"/>
      <c r="K64" s="73"/>
      <c r="L64" s="74"/>
      <c r="M64" s="75"/>
      <c r="N64" s="41">
        <f>Berechnungen!P64</f>
        <v>0</v>
      </c>
      <c r="O64" s="213"/>
    </row>
    <row r="65" spans="2:15" ht="18" x14ac:dyDescent="0.3">
      <c r="B65" s="42">
        <f t="shared" si="1"/>
        <v>56</v>
      </c>
      <c r="C65" s="67"/>
      <c r="D65" s="67"/>
      <c r="E65" s="68" t="s">
        <v>52</v>
      </c>
      <c r="F65" s="67"/>
      <c r="G65" s="39" t="str">
        <f t="shared" si="2"/>
        <v/>
      </c>
      <c r="H65" s="81"/>
      <c r="I65" s="81"/>
      <c r="J65" s="72"/>
      <c r="K65" s="73"/>
      <c r="L65" s="74"/>
      <c r="M65" s="75"/>
      <c r="N65" s="41">
        <f>Berechnungen!P65</f>
        <v>0</v>
      </c>
      <c r="O65" s="213"/>
    </row>
    <row r="66" spans="2:15" ht="18" x14ac:dyDescent="0.3">
      <c r="B66" s="42">
        <f t="shared" si="1"/>
        <v>57</v>
      </c>
      <c r="C66" s="67"/>
      <c r="D66" s="67"/>
      <c r="E66" s="68" t="s">
        <v>52</v>
      </c>
      <c r="F66" s="67"/>
      <c r="G66" s="39" t="str">
        <f t="shared" si="2"/>
        <v/>
      </c>
      <c r="H66" s="81"/>
      <c r="I66" s="81"/>
      <c r="J66" s="72"/>
      <c r="K66" s="73"/>
      <c r="L66" s="74"/>
      <c r="M66" s="75"/>
      <c r="N66" s="41">
        <f>Berechnungen!P66</f>
        <v>0</v>
      </c>
      <c r="O66" s="213"/>
    </row>
    <row r="67" spans="2:15" ht="18" x14ac:dyDescent="0.3">
      <c r="B67" s="42">
        <f t="shared" si="1"/>
        <v>58</v>
      </c>
      <c r="C67" s="67"/>
      <c r="D67" s="67"/>
      <c r="E67" s="68" t="s">
        <v>52</v>
      </c>
      <c r="F67" s="67"/>
      <c r="G67" s="39" t="str">
        <f t="shared" si="2"/>
        <v/>
      </c>
      <c r="H67" s="81"/>
      <c r="I67" s="81"/>
      <c r="J67" s="72"/>
      <c r="K67" s="73"/>
      <c r="L67" s="74"/>
      <c r="M67" s="75"/>
      <c r="N67" s="41">
        <f>Berechnungen!P67</f>
        <v>0</v>
      </c>
      <c r="O67" s="213"/>
    </row>
    <row r="68" spans="2:15" ht="18" x14ac:dyDescent="0.3">
      <c r="B68" s="42">
        <f t="shared" si="1"/>
        <v>59</v>
      </c>
      <c r="C68" s="67"/>
      <c r="D68" s="67"/>
      <c r="E68" s="68" t="s">
        <v>52</v>
      </c>
      <c r="F68" s="67"/>
      <c r="G68" s="39" t="str">
        <f t="shared" si="2"/>
        <v/>
      </c>
      <c r="H68" s="81"/>
      <c r="I68" s="81"/>
      <c r="J68" s="72"/>
      <c r="K68" s="73"/>
      <c r="L68" s="74"/>
      <c r="M68" s="75"/>
      <c r="N68" s="41">
        <f>Berechnungen!P68</f>
        <v>0</v>
      </c>
      <c r="O68" s="213"/>
    </row>
    <row r="69" spans="2:15" ht="18" x14ac:dyDescent="0.3">
      <c r="B69" s="42">
        <f t="shared" si="1"/>
        <v>60</v>
      </c>
      <c r="C69" s="67"/>
      <c r="D69" s="67"/>
      <c r="E69" s="68" t="s">
        <v>52</v>
      </c>
      <c r="F69" s="67"/>
      <c r="G69" s="39" t="str">
        <f t="shared" si="2"/>
        <v/>
      </c>
      <c r="H69" s="81"/>
      <c r="I69" s="81"/>
      <c r="J69" s="72"/>
      <c r="K69" s="73"/>
      <c r="L69" s="74"/>
      <c r="M69" s="75"/>
      <c r="N69" s="41">
        <f>Berechnungen!P69</f>
        <v>0</v>
      </c>
      <c r="O69" s="213"/>
    </row>
    <row r="70" spans="2:15" ht="18" x14ac:dyDescent="0.3">
      <c r="B70" s="42">
        <f t="shared" si="1"/>
        <v>61</v>
      </c>
      <c r="C70" s="67"/>
      <c r="D70" s="67"/>
      <c r="E70" s="68" t="s">
        <v>52</v>
      </c>
      <c r="F70" s="67"/>
      <c r="G70" s="39" t="str">
        <f t="shared" si="2"/>
        <v/>
      </c>
      <c r="H70" s="81"/>
      <c r="I70" s="81"/>
      <c r="J70" s="72"/>
      <c r="K70" s="73"/>
      <c r="L70" s="74"/>
      <c r="M70" s="75"/>
      <c r="N70" s="41">
        <f>Berechnungen!P70</f>
        <v>0</v>
      </c>
      <c r="O70" s="213"/>
    </row>
    <row r="71" spans="2:15" ht="18" x14ac:dyDescent="0.3">
      <c r="B71" s="42">
        <f t="shared" si="1"/>
        <v>62</v>
      </c>
      <c r="C71" s="67"/>
      <c r="D71" s="67"/>
      <c r="E71" s="68" t="s">
        <v>52</v>
      </c>
      <c r="F71" s="67"/>
      <c r="G71" s="39" t="str">
        <f t="shared" si="2"/>
        <v/>
      </c>
      <c r="H71" s="81"/>
      <c r="I71" s="81"/>
      <c r="J71" s="72"/>
      <c r="K71" s="73"/>
      <c r="L71" s="74"/>
      <c r="M71" s="75"/>
      <c r="N71" s="41">
        <f>Berechnungen!P71</f>
        <v>0</v>
      </c>
      <c r="O71" s="213"/>
    </row>
    <row r="72" spans="2:15" ht="18" x14ac:dyDescent="0.3">
      <c r="B72" s="42">
        <f t="shared" si="1"/>
        <v>63</v>
      </c>
      <c r="C72" s="67"/>
      <c r="D72" s="67"/>
      <c r="E72" s="68" t="s">
        <v>52</v>
      </c>
      <c r="F72" s="67"/>
      <c r="G72" s="39" t="str">
        <f t="shared" si="2"/>
        <v/>
      </c>
      <c r="H72" s="81"/>
      <c r="I72" s="81"/>
      <c r="J72" s="72"/>
      <c r="K72" s="73"/>
      <c r="L72" s="74"/>
      <c r="M72" s="75"/>
      <c r="N72" s="41">
        <f>Berechnungen!P72</f>
        <v>0</v>
      </c>
      <c r="O72" s="213"/>
    </row>
    <row r="73" spans="2:15" ht="18" x14ac:dyDescent="0.3">
      <c r="B73" s="42">
        <f t="shared" si="1"/>
        <v>64</v>
      </c>
      <c r="C73" s="67"/>
      <c r="D73" s="67"/>
      <c r="E73" s="68" t="s">
        <v>52</v>
      </c>
      <c r="F73" s="67"/>
      <c r="G73" s="39" t="str">
        <f t="shared" si="2"/>
        <v/>
      </c>
      <c r="H73" s="81"/>
      <c r="I73" s="81"/>
      <c r="J73" s="72"/>
      <c r="K73" s="73"/>
      <c r="L73" s="74"/>
      <c r="M73" s="75"/>
      <c r="N73" s="41">
        <f>Berechnungen!P73</f>
        <v>0</v>
      </c>
      <c r="O73" s="213"/>
    </row>
    <row r="74" spans="2:15" ht="18" x14ac:dyDescent="0.3">
      <c r="B74" s="42">
        <f t="shared" si="1"/>
        <v>65</v>
      </c>
      <c r="C74" s="67"/>
      <c r="D74" s="67"/>
      <c r="E74" s="68" t="s">
        <v>52</v>
      </c>
      <c r="F74" s="67"/>
      <c r="G74" s="39" t="str">
        <f t="shared" ref="G74:G105" si="3">IF(F74="","",TRUNC(YEARFRAC(F74,$A$1)))</f>
        <v/>
      </c>
      <c r="H74" s="81"/>
      <c r="I74" s="81"/>
      <c r="J74" s="72"/>
      <c r="K74" s="73"/>
      <c r="L74" s="74"/>
      <c r="M74" s="75"/>
      <c r="N74" s="41">
        <f>Berechnungen!P74</f>
        <v>0</v>
      </c>
      <c r="O74" s="213"/>
    </row>
    <row r="75" spans="2:15" ht="18" x14ac:dyDescent="0.3">
      <c r="B75" s="42">
        <f t="shared" si="1"/>
        <v>66</v>
      </c>
      <c r="C75" s="67"/>
      <c r="D75" s="67"/>
      <c r="E75" s="68" t="s">
        <v>52</v>
      </c>
      <c r="F75" s="67"/>
      <c r="G75" s="39" t="str">
        <f t="shared" si="3"/>
        <v/>
      </c>
      <c r="H75" s="81"/>
      <c r="I75" s="81"/>
      <c r="J75" s="72"/>
      <c r="K75" s="73"/>
      <c r="L75" s="74"/>
      <c r="M75" s="75"/>
      <c r="N75" s="41">
        <f>Berechnungen!P75</f>
        <v>0</v>
      </c>
      <c r="O75" s="213"/>
    </row>
    <row r="76" spans="2:15" ht="18" x14ac:dyDescent="0.3">
      <c r="B76" s="42">
        <f t="shared" ref="B76:B84" si="4">B75+1</f>
        <v>67</v>
      </c>
      <c r="C76" s="67"/>
      <c r="D76" s="67"/>
      <c r="E76" s="68" t="s">
        <v>52</v>
      </c>
      <c r="F76" s="67"/>
      <c r="G76" s="39" t="str">
        <f t="shared" si="3"/>
        <v/>
      </c>
      <c r="H76" s="81"/>
      <c r="I76" s="81"/>
      <c r="J76" s="72"/>
      <c r="K76" s="73"/>
      <c r="L76" s="74"/>
      <c r="M76" s="75"/>
      <c r="N76" s="41">
        <f>Berechnungen!P76</f>
        <v>0</v>
      </c>
      <c r="O76" s="213"/>
    </row>
    <row r="77" spans="2:15" ht="18" x14ac:dyDescent="0.3">
      <c r="B77" s="42">
        <f t="shared" si="4"/>
        <v>68</v>
      </c>
      <c r="C77" s="67"/>
      <c r="D77" s="67"/>
      <c r="E77" s="68" t="s">
        <v>52</v>
      </c>
      <c r="F77" s="67"/>
      <c r="G77" s="39" t="str">
        <f t="shared" si="3"/>
        <v/>
      </c>
      <c r="H77" s="81"/>
      <c r="I77" s="81"/>
      <c r="J77" s="72"/>
      <c r="K77" s="73"/>
      <c r="L77" s="74"/>
      <c r="M77" s="75"/>
      <c r="N77" s="41">
        <f>Berechnungen!P77</f>
        <v>0</v>
      </c>
      <c r="O77" s="213"/>
    </row>
    <row r="78" spans="2:15" ht="18" x14ac:dyDescent="0.3">
      <c r="B78" s="42">
        <f t="shared" si="4"/>
        <v>69</v>
      </c>
      <c r="C78" s="67"/>
      <c r="D78" s="67"/>
      <c r="E78" s="68" t="s">
        <v>52</v>
      </c>
      <c r="F78" s="67"/>
      <c r="G78" s="39" t="str">
        <f t="shared" si="3"/>
        <v/>
      </c>
      <c r="H78" s="81"/>
      <c r="I78" s="81"/>
      <c r="J78" s="72"/>
      <c r="K78" s="73"/>
      <c r="L78" s="74"/>
      <c r="M78" s="75"/>
      <c r="N78" s="41">
        <f>Berechnungen!P78</f>
        <v>0</v>
      </c>
      <c r="O78" s="213"/>
    </row>
    <row r="79" spans="2:15" ht="18" x14ac:dyDescent="0.3">
      <c r="B79" s="42">
        <f t="shared" si="4"/>
        <v>70</v>
      </c>
      <c r="C79" s="67"/>
      <c r="D79" s="67"/>
      <c r="E79" s="68" t="s">
        <v>52</v>
      </c>
      <c r="F79" s="67"/>
      <c r="G79" s="39" t="str">
        <f t="shared" si="3"/>
        <v/>
      </c>
      <c r="H79" s="81"/>
      <c r="I79" s="81"/>
      <c r="J79" s="72"/>
      <c r="K79" s="73"/>
      <c r="L79" s="74"/>
      <c r="M79" s="75"/>
      <c r="N79" s="41">
        <f>Berechnungen!P79</f>
        <v>0</v>
      </c>
      <c r="O79" s="213"/>
    </row>
    <row r="80" spans="2:15" ht="18" x14ac:dyDescent="0.3">
      <c r="B80" s="42">
        <f t="shared" si="4"/>
        <v>71</v>
      </c>
      <c r="C80" s="67"/>
      <c r="D80" s="67"/>
      <c r="E80" s="68" t="s">
        <v>52</v>
      </c>
      <c r="F80" s="67"/>
      <c r="G80" s="39" t="str">
        <f t="shared" si="3"/>
        <v/>
      </c>
      <c r="H80" s="81"/>
      <c r="I80" s="81"/>
      <c r="J80" s="72"/>
      <c r="K80" s="73"/>
      <c r="L80" s="74"/>
      <c r="M80" s="75"/>
      <c r="N80" s="41">
        <f>Berechnungen!P80</f>
        <v>0</v>
      </c>
      <c r="O80" s="213"/>
    </row>
    <row r="81" spans="2:15" ht="18" x14ac:dyDescent="0.3">
      <c r="B81" s="42">
        <f t="shared" si="4"/>
        <v>72</v>
      </c>
      <c r="C81" s="67"/>
      <c r="D81" s="67"/>
      <c r="E81" s="68" t="s">
        <v>52</v>
      </c>
      <c r="F81" s="67"/>
      <c r="G81" s="39" t="str">
        <f t="shared" si="3"/>
        <v/>
      </c>
      <c r="H81" s="81"/>
      <c r="I81" s="81"/>
      <c r="J81" s="72"/>
      <c r="K81" s="73"/>
      <c r="L81" s="74"/>
      <c r="M81" s="75"/>
      <c r="N81" s="41">
        <f>Berechnungen!P81</f>
        <v>0</v>
      </c>
      <c r="O81" s="213"/>
    </row>
    <row r="82" spans="2:15" ht="18" x14ac:dyDescent="0.3">
      <c r="B82" s="42">
        <f t="shared" si="4"/>
        <v>73</v>
      </c>
      <c r="C82" s="67"/>
      <c r="D82" s="67"/>
      <c r="E82" s="68" t="s">
        <v>52</v>
      </c>
      <c r="F82" s="67"/>
      <c r="G82" s="39" t="str">
        <f t="shared" si="3"/>
        <v/>
      </c>
      <c r="H82" s="81"/>
      <c r="I82" s="81"/>
      <c r="J82" s="72"/>
      <c r="K82" s="73"/>
      <c r="L82" s="74"/>
      <c r="M82" s="75"/>
      <c r="N82" s="41">
        <f>Berechnungen!P82</f>
        <v>0</v>
      </c>
      <c r="O82" s="213"/>
    </row>
    <row r="83" spans="2:15" ht="18" x14ac:dyDescent="0.3">
      <c r="B83" s="42">
        <f t="shared" si="4"/>
        <v>74</v>
      </c>
      <c r="C83" s="67"/>
      <c r="D83" s="67"/>
      <c r="E83" s="68" t="s">
        <v>52</v>
      </c>
      <c r="F83" s="67"/>
      <c r="G83" s="39" t="str">
        <f t="shared" si="3"/>
        <v/>
      </c>
      <c r="H83" s="81"/>
      <c r="I83" s="81"/>
      <c r="J83" s="72"/>
      <c r="K83" s="73"/>
      <c r="L83" s="74"/>
      <c r="M83" s="75"/>
      <c r="N83" s="41">
        <f>Berechnungen!P83</f>
        <v>0</v>
      </c>
      <c r="O83" s="213"/>
    </row>
    <row r="84" spans="2:15" ht="18" x14ac:dyDescent="0.3">
      <c r="B84" s="42">
        <f t="shared" si="4"/>
        <v>75</v>
      </c>
      <c r="C84" s="67"/>
      <c r="D84" s="67"/>
      <c r="E84" s="68" t="s">
        <v>52</v>
      </c>
      <c r="F84" s="67"/>
      <c r="G84" s="39" t="str">
        <f t="shared" si="3"/>
        <v/>
      </c>
      <c r="H84" s="81"/>
      <c r="I84" s="81"/>
      <c r="J84" s="72"/>
      <c r="K84" s="73"/>
      <c r="L84" s="74"/>
      <c r="M84" s="75"/>
      <c r="N84" s="41">
        <f>Berechnungen!P84</f>
        <v>0</v>
      </c>
      <c r="O84" s="213"/>
    </row>
    <row r="85" spans="2:15" ht="18" x14ac:dyDescent="0.3">
      <c r="B85" s="42">
        <f>B84+1</f>
        <v>76</v>
      </c>
      <c r="C85" s="67"/>
      <c r="D85" s="67"/>
      <c r="E85" s="68" t="s">
        <v>52</v>
      </c>
      <c r="F85" s="67"/>
      <c r="G85" s="39" t="str">
        <f t="shared" si="3"/>
        <v/>
      </c>
      <c r="H85" s="81"/>
      <c r="I85" s="81"/>
      <c r="J85" s="72"/>
      <c r="K85" s="73"/>
      <c r="L85" s="74"/>
      <c r="M85" s="75"/>
      <c r="N85" s="41">
        <f>Berechnungen!P85</f>
        <v>0</v>
      </c>
      <c r="O85" s="213"/>
    </row>
    <row r="86" spans="2:15" ht="18" x14ac:dyDescent="0.3">
      <c r="B86" s="42">
        <f>B85+1</f>
        <v>77</v>
      </c>
      <c r="C86" s="67"/>
      <c r="D86" s="67"/>
      <c r="E86" s="68" t="s">
        <v>52</v>
      </c>
      <c r="F86" s="67"/>
      <c r="G86" s="39" t="str">
        <f t="shared" si="3"/>
        <v/>
      </c>
      <c r="H86" s="81"/>
      <c r="I86" s="81"/>
      <c r="J86" s="72"/>
      <c r="K86" s="73"/>
      <c r="L86" s="74"/>
      <c r="M86" s="75"/>
      <c r="N86" s="41">
        <f>Berechnungen!P86</f>
        <v>0</v>
      </c>
      <c r="O86" s="213"/>
    </row>
    <row r="87" spans="2:15" ht="18" x14ac:dyDescent="0.3">
      <c r="B87" s="42">
        <f t="shared" ref="B87:B100" si="5">B86+1</f>
        <v>78</v>
      </c>
      <c r="C87" s="67"/>
      <c r="D87" s="67"/>
      <c r="E87" s="68" t="s">
        <v>52</v>
      </c>
      <c r="F87" s="67"/>
      <c r="G87" s="39" t="str">
        <f t="shared" si="3"/>
        <v/>
      </c>
      <c r="H87" s="81"/>
      <c r="I87" s="81"/>
      <c r="J87" s="72"/>
      <c r="K87" s="73"/>
      <c r="L87" s="74"/>
      <c r="M87" s="75"/>
      <c r="N87" s="41">
        <f>Berechnungen!P87</f>
        <v>0</v>
      </c>
      <c r="O87" s="213"/>
    </row>
    <row r="88" spans="2:15" ht="18" x14ac:dyDescent="0.3">
      <c r="B88" s="42">
        <f t="shared" si="5"/>
        <v>79</v>
      </c>
      <c r="C88" s="67"/>
      <c r="D88" s="67"/>
      <c r="E88" s="68" t="s">
        <v>52</v>
      </c>
      <c r="F88" s="67"/>
      <c r="G88" s="39" t="str">
        <f t="shared" si="3"/>
        <v/>
      </c>
      <c r="H88" s="81"/>
      <c r="I88" s="81"/>
      <c r="J88" s="72"/>
      <c r="K88" s="73"/>
      <c r="L88" s="74"/>
      <c r="M88" s="75"/>
      <c r="N88" s="41">
        <f>Berechnungen!P88</f>
        <v>0</v>
      </c>
      <c r="O88" s="213"/>
    </row>
    <row r="89" spans="2:15" ht="18" x14ac:dyDescent="0.3">
      <c r="B89" s="42">
        <f t="shared" si="5"/>
        <v>80</v>
      </c>
      <c r="C89" s="67"/>
      <c r="D89" s="67"/>
      <c r="E89" s="68" t="s">
        <v>52</v>
      </c>
      <c r="F89" s="67"/>
      <c r="G89" s="39" t="str">
        <f t="shared" si="3"/>
        <v/>
      </c>
      <c r="H89" s="81"/>
      <c r="I89" s="81"/>
      <c r="J89" s="72"/>
      <c r="K89" s="73"/>
      <c r="L89" s="74"/>
      <c r="M89" s="75"/>
      <c r="N89" s="41">
        <f>Berechnungen!P89</f>
        <v>0</v>
      </c>
      <c r="O89" s="213"/>
    </row>
    <row r="90" spans="2:15" ht="18" x14ac:dyDescent="0.3">
      <c r="B90" s="42">
        <f t="shared" si="5"/>
        <v>81</v>
      </c>
      <c r="C90" s="67"/>
      <c r="D90" s="67"/>
      <c r="E90" s="68" t="s">
        <v>52</v>
      </c>
      <c r="F90" s="67"/>
      <c r="G90" s="39" t="str">
        <f t="shared" si="3"/>
        <v/>
      </c>
      <c r="H90" s="81"/>
      <c r="I90" s="81"/>
      <c r="J90" s="72"/>
      <c r="K90" s="73"/>
      <c r="L90" s="74"/>
      <c r="M90" s="75"/>
      <c r="N90" s="41">
        <f>Berechnungen!P90</f>
        <v>0</v>
      </c>
      <c r="O90" s="213"/>
    </row>
    <row r="91" spans="2:15" ht="18" x14ac:dyDescent="0.3">
      <c r="B91" s="42">
        <f t="shared" si="5"/>
        <v>82</v>
      </c>
      <c r="C91" s="67"/>
      <c r="D91" s="67"/>
      <c r="E91" s="68" t="s">
        <v>52</v>
      </c>
      <c r="F91" s="67"/>
      <c r="G91" s="39" t="str">
        <f t="shared" si="3"/>
        <v/>
      </c>
      <c r="H91" s="81"/>
      <c r="I91" s="81"/>
      <c r="J91" s="72"/>
      <c r="K91" s="73"/>
      <c r="L91" s="74"/>
      <c r="M91" s="75"/>
      <c r="N91" s="41">
        <f>Berechnungen!P91</f>
        <v>0</v>
      </c>
      <c r="O91" s="213"/>
    </row>
    <row r="92" spans="2:15" ht="18" x14ac:dyDescent="0.3">
      <c r="B92" s="42">
        <f t="shared" si="5"/>
        <v>83</v>
      </c>
      <c r="C92" s="67"/>
      <c r="D92" s="67"/>
      <c r="E92" s="68" t="s">
        <v>52</v>
      </c>
      <c r="F92" s="67"/>
      <c r="G92" s="39" t="str">
        <f t="shared" si="3"/>
        <v/>
      </c>
      <c r="H92" s="81"/>
      <c r="I92" s="81"/>
      <c r="J92" s="72"/>
      <c r="K92" s="73"/>
      <c r="L92" s="74"/>
      <c r="M92" s="75"/>
      <c r="N92" s="41">
        <f>Berechnungen!P92</f>
        <v>0</v>
      </c>
      <c r="O92" s="213"/>
    </row>
    <row r="93" spans="2:15" ht="18" x14ac:dyDescent="0.3">
      <c r="B93" s="42">
        <f t="shared" si="5"/>
        <v>84</v>
      </c>
      <c r="C93" s="67"/>
      <c r="D93" s="67"/>
      <c r="E93" s="68" t="s">
        <v>52</v>
      </c>
      <c r="F93" s="67"/>
      <c r="G93" s="39" t="str">
        <f t="shared" si="3"/>
        <v/>
      </c>
      <c r="H93" s="81"/>
      <c r="I93" s="81"/>
      <c r="J93" s="72"/>
      <c r="K93" s="73"/>
      <c r="L93" s="74"/>
      <c r="M93" s="75"/>
      <c r="N93" s="41">
        <f>Berechnungen!P93</f>
        <v>0</v>
      </c>
      <c r="O93" s="213"/>
    </row>
    <row r="94" spans="2:15" ht="18" x14ac:dyDescent="0.3">
      <c r="B94" s="42">
        <f t="shared" si="5"/>
        <v>85</v>
      </c>
      <c r="C94" s="67"/>
      <c r="D94" s="67"/>
      <c r="E94" s="68" t="s">
        <v>52</v>
      </c>
      <c r="F94" s="67"/>
      <c r="G94" s="39" t="str">
        <f t="shared" si="3"/>
        <v/>
      </c>
      <c r="H94" s="81"/>
      <c r="I94" s="81"/>
      <c r="J94" s="72"/>
      <c r="K94" s="73"/>
      <c r="L94" s="74"/>
      <c r="M94" s="75"/>
      <c r="N94" s="41">
        <f>Berechnungen!P94</f>
        <v>0</v>
      </c>
      <c r="O94" s="213"/>
    </row>
    <row r="95" spans="2:15" ht="18" x14ac:dyDescent="0.3">
      <c r="B95" s="42">
        <f t="shared" si="5"/>
        <v>86</v>
      </c>
      <c r="C95" s="67"/>
      <c r="D95" s="67"/>
      <c r="E95" s="68" t="s">
        <v>52</v>
      </c>
      <c r="F95" s="67"/>
      <c r="G95" s="39" t="str">
        <f t="shared" si="3"/>
        <v/>
      </c>
      <c r="H95" s="81"/>
      <c r="I95" s="81"/>
      <c r="J95" s="72"/>
      <c r="K95" s="73"/>
      <c r="L95" s="74"/>
      <c r="M95" s="75"/>
      <c r="N95" s="41">
        <f>Berechnungen!P95</f>
        <v>0</v>
      </c>
      <c r="O95" s="213"/>
    </row>
    <row r="96" spans="2:15" ht="18" x14ac:dyDescent="0.3">
      <c r="B96" s="42">
        <f t="shared" si="5"/>
        <v>87</v>
      </c>
      <c r="C96" s="67"/>
      <c r="D96" s="67"/>
      <c r="E96" s="68" t="s">
        <v>52</v>
      </c>
      <c r="F96" s="67"/>
      <c r="G96" s="39" t="str">
        <f t="shared" si="3"/>
        <v/>
      </c>
      <c r="H96" s="81"/>
      <c r="I96" s="81"/>
      <c r="J96" s="72"/>
      <c r="K96" s="73"/>
      <c r="L96" s="74"/>
      <c r="M96" s="75"/>
      <c r="N96" s="41">
        <f>Berechnungen!P96</f>
        <v>0</v>
      </c>
      <c r="O96" s="213"/>
    </row>
    <row r="97" spans="2:15" ht="18" x14ac:dyDescent="0.3">
      <c r="B97" s="42">
        <f t="shared" si="5"/>
        <v>88</v>
      </c>
      <c r="C97" s="67"/>
      <c r="D97" s="67"/>
      <c r="E97" s="68" t="s">
        <v>52</v>
      </c>
      <c r="F97" s="67"/>
      <c r="G97" s="39" t="str">
        <f t="shared" si="3"/>
        <v/>
      </c>
      <c r="H97" s="81"/>
      <c r="I97" s="81"/>
      <c r="J97" s="72"/>
      <c r="K97" s="73"/>
      <c r="L97" s="74"/>
      <c r="M97" s="75"/>
      <c r="N97" s="41">
        <f>Berechnungen!P97</f>
        <v>0</v>
      </c>
      <c r="O97" s="213"/>
    </row>
    <row r="98" spans="2:15" ht="18" x14ac:dyDescent="0.3">
      <c r="B98" s="42">
        <f t="shared" si="5"/>
        <v>89</v>
      </c>
      <c r="C98" s="67"/>
      <c r="D98" s="67"/>
      <c r="E98" s="68" t="s">
        <v>52</v>
      </c>
      <c r="F98" s="67"/>
      <c r="G98" s="39" t="str">
        <f t="shared" si="3"/>
        <v/>
      </c>
      <c r="H98" s="81"/>
      <c r="I98" s="81"/>
      <c r="J98" s="72"/>
      <c r="K98" s="73"/>
      <c r="L98" s="74"/>
      <c r="M98" s="75"/>
      <c r="N98" s="41">
        <f>Berechnungen!P98</f>
        <v>0</v>
      </c>
      <c r="O98" s="213"/>
    </row>
    <row r="99" spans="2:15" ht="18" x14ac:dyDescent="0.3">
      <c r="B99" s="42">
        <f t="shared" si="5"/>
        <v>90</v>
      </c>
      <c r="C99" s="67"/>
      <c r="D99" s="67"/>
      <c r="E99" s="68" t="s">
        <v>52</v>
      </c>
      <c r="F99" s="67"/>
      <c r="G99" s="39" t="str">
        <f t="shared" si="3"/>
        <v/>
      </c>
      <c r="H99" s="81"/>
      <c r="I99" s="81"/>
      <c r="J99" s="72"/>
      <c r="K99" s="73"/>
      <c r="L99" s="74"/>
      <c r="M99" s="75"/>
      <c r="N99" s="41">
        <f>Berechnungen!P99</f>
        <v>0</v>
      </c>
      <c r="O99" s="213"/>
    </row>
    <row r="100" spans="2:15" ht="18" x14ac:dyDescent="0.3">
      <c r="B100" s="42">
        <f t="shared" si="5"/>
        <v>91</v>
      </c>
      <c r="C100" s="67"/>
      <c r="D100" s="67"/>
      <c r="E100" s="68" t="s">
        <v>52</v>
      </c>
      <c r="F100" s="67"/>
      <c r="G100" s="39" t="str">
        <f t="shared" si="3"/>
        <v/>
      </c>
      <c r="H100" s="81"/>
      <c r="I100" s="81"/>
      <c r="J100" s="72"/>
      <c r="K100" s="73"/>
      <c r="L100" s="74"/>
      <c r="M100" s="75"/>
      <c r="N100" s="41">
        <f>Berechnungen!P100</f>
        <v>0</v>
      </c>
      <c r="O100" s="213"/>
    </row>
    <row r="101" spans="2:15" ht="18" x14ac:dyDescent="0.3">
      <c r="B101" s="42">
        <f>B100+1</f>
        <v>92</v>
      </c>
      <c r="C101" s="67"/>
      <c r="D101" s="67"/>
      <c r="E101" s="68" t="s">
        <v>52</v>
      </c>
      <c r="F101" s="67"/>
      <c r="G101" s="39" t="str">
        <f t="shared" si="3"/>
        <v/>
      </c>
      <c r="H101" s="81"/>
      <c r="I101" s="81"/>
      <c r="J101" s="72"/>
      <c r="K101" s="73"/>
      <c r="L101" s="74"/>
      <c r="M101" s="75"/>
      <c r="N101" s="41">
        <f>Berechnungen!P101</f>
        <v>0</v>
      </c>
      <c r="O101" s="213"/>
    </row>
    <row r="102" spans="2:15" ht="18" x14ac:dyDescent="0.3">
      <c r="B102" s="42">
        <f>B101+1</f>
        <v>93</v>
      </c>
      <c r="C102" s="67"/>
      <c r="D102" s="67"/>
      <c r="E102" s="68" t="s">
        <v>52</v>
      </c>
      <c r="F102" s="67"/>
      <c r="G102" s="39" t="str">
        <f t="shared" si="3"/>
        <v/>
      </c>
      <c r="H102" s="81"/>
      <c r="I102" s="81"/>
      <c r="J102" s="72"/>
      <c r="K102" s="73"/>
      <c r="L102" s="74"/>
      <c r="M102" s="75"/>
      <c r="N102" s="41">
        <f>Berechnungen!P102</f>
        <v>0</v>
      </c>
      <c r="O102" s="213"/>
    </row>
    <row r="103" spans="2:15" ht="18" x14ac:dyDescent="0.3">
      <c r="B103" s="42">
        <f t="shared" ref="B103:B109" si="6">B102+1</f>
        <v>94</v>
      </c>
      <c r="C103" s="67"/>
      <c r="D103" s="67"/>
      <c r="E103" s="68" t="s">
        <v>52</v>
      </c>
      <c r="F103" s="67"/>
      <c r="G103" s="39" t="str">
        <f t="shared" si="3"/>
        <v/>
      </c>
      <c r="H103" s="81"/>
      <c r="I103" s="81"/>
      <c r="J103" s="72"/>
      <c r="K103" s="73"/>
      <c r="L103" s="74"/>
      <c r="M103" s="75"/>
      <c r="N103" s="41">
        <f>Berechnungen!P103</f>
        <v>0</v>
      </c>
      <c r="O103" s="213"/>
    </row>
    <row r="104" spans="2:15" ht="18" x14ac:dyDescent="0.3">
      <c r="B104" s="42">
        <f t="shared" si="6"/>
        <v>95</v>
      </c>
      <c r="C104" s="67"/>
      <c r="D104" s="67"/>
      <c r="E104" s="68" t="s">
        <v>52</v>
      </c>
      <c r="F104" s="67"/>
      <c r="G104" s="39" t="str">
        <f t="shared" si="3"/>
        <v/>
      </c>
      <c r="H104" s="81"/>
      <c r="I104" s="81"/>
      <c r="J104" s="72"/>
      <c r="K104" s="73"/>
      <c r="L104" s="74"/>
      <c r="M104" s="75"/>
      <c r="N104" s="41">
        <f>Berechnungen!P104</f>
        <v>0</v>
      </c>
      <c r="O104" s="213"/>
    </row>
    <row r="105" spans="2:15" ht="18" x14ac:dyDescent="0.3">
      <c r="B105" s="42">
        <f t="shared" si="6"/>
        <v>96</v>
      </c>
      <c r="C105" s="67"/>
      <c r="D105" s="67"/>
      <c r="E105" s="68" t="s">
        <v>52</v>
      </c>
      <c r="F105" s="67"/>
      <c r="G105" s="39" t="str">
        <f t="shared" si="3"/>
        <v/>
      </c>
      <c r="H105" s="81"/>
      <c r="I105" s="81"/>
      <c r="J105" s="72"/>
      <c r="K105" s="73"/>
      <c r="L105" s="74"/>
      <c r="M105" s="75"/>
      <c r="N105" s="41">
        <f>Berechnungen!P105</f>
        <v>0</v>
      </c>
      <c r="O105" s="213"/>
    </row>
    <row r="106" spans="2:15" ht="18" x14ac:dyDescent="0.3">
      <c r="B106" s="42">
        <f t="shared" si="6"/>
        <v>97</v>
      </c>
      <c r="C106" s="67"/>
      <c r="D106" s="67"/>
      <c r="E106" s="68" t="s">
        <v>52</v>
      </c>
      <c r="F106" s="67"/>
      <c r="G106" s="39" t="str">
        <f t="shared" ref="G106:G137" si="7">IF(F106="","",TRUNC(YEARFRAC(F106,$A$1)))</f>
        <v/>
      </c>
      <c r="H106" s="81"/>
      <c r="I106" s="81"/>
      <c r="J106" s="72"/>
      <c r="K106" s="73"/>
      <c r="L106" s="74"/>
      <c r="M106" s="75"/>
      <c r="N106" s="41">
        <f>Berechnungen!P106</f>
        <v>0</v>
      </c>
      <c r="O106" s="213"/>
    </row>
    <row r="107" spans="2:15" ht="18" x14ac:dyDescent="0.3">
      <c r="B107" s="42">
        <f t="shared" si="6"/>
        <v>98</v>
      </c>
      <c r="C107" s="67"/>
      <c r="D107" s="67"/>
      <c r="E107" s="68" t="s">
        <v>52</v>
      </c>
      <c r="F107" s="67"/>
      <c r="G107" s="39" t="str">
        <f t="shared" si="7"/>
        <v/>
      </c>
      <c r="H107" s="81"/>
      <c r="I107" s="81"/>
      <c r="J107" s="72"/>
      <c r="K107" s="73"/>
      <c r="L107" s="74"/>
      <c r="M107" s="75"/>
      <c r="N107" s="41">
        <f>Berechnungen!P107</f>
        <v>0</v>
      </c>
      <c r="O107" s="213"/>
    </row>
    <row r="108" spans="2:15" ht="18" x14ac:dyDescent="0.3">
      <c r="B108" s="42">
        <f t="shared" si="6"/>
        <v>99</v>
      </c>
      <c r="C108" s="67"/>
      <c r="D108" s="67"/>
      <c r="E108" s="68" t="s">
        <v>52</v>
      </c>
      <c r="F108" s="67"/>
      <c r="G108" s="39" t="str">
        <f t="shared" si="7"/>
        <v/>
      </c>
      <c r="H108" s="81"/>
      <c r="I108" s="81"/>
      <c r="J108" s="72"/>
      <c r="K108" s="73"/>
      <c r="L108" s="74"/>
      <c r="M108" s="75"/>
      <c r="N108" s="41">
        <f>Berechnungen!P108</f>
        <v>0</v>
      </c>
      <c r="O108" s="213"/>
    </row>
    <row r="109" spans="2:15" ht="18.75" thickBot="1" x14ac:dyDescent="0.35">
      <c r="B109" s="43">
        <f t="shared" si="6"/>
        <v>100</v>
      </c>
      <c r="C109" s="70"/>
      <c r="D109" s="70"/>
      <c r="E109" s="71" t="s">
        <v>52</v>
      </c>
      <c r="F109" s="70"/>
      <c r="G109" s="46" t="str">
        <f t="shared" si="7"/>
        <v/>
      </c>
      <c r="H109" s="82"/>
      <c r="I109" s="82"/>
      <c r="J109" s="76"/>
      <c r="K109" s="77"/>
      <c r="L109" s="78"/>
      <c r="M109" s="79"/>
      <c r="N109" s="41">
        <f>Berechnungen!P109</f>
        <v>0</v>
      </c>
      <c r="O109" s="214"/>
    </row>
  </sheetData>
  <sheetProtection algorithmName="SHA-512" hashValue="xQHNQsZXoDcEMcWYzZ47Ym5ylXyvtuWrMp9j2ZZoQKMg7rOgiPe6vsOaJuQ56AdWmpbjGCequ0IfB4IvxIEdXw==" saltValue="7pBt0nE8Z+USX525UAfHHg==" spinCount="100000" sheet="1" selectLockedCells="1"/>
  <mergeCells count="3">
    <mergeCell ref="B3:O3"/>
    <mergeCell ref="B2:O2"/>
    <mergeCell ref="B5:C5"/>
  </mergeCells>
  <conditionalFormatting sqref="G8:G109">
    <cfRule type="cellIs" dxfId="10" priority="6" operator="equal">
      <formula>0</formula>
    </cfRule>
  </conditionalFormatting>
  <conditionalFormatting sqref="F10:F109">
    <cfRule type="expression" dxfId="9" priority="5">
      <formula>AND($C10&lt;&gt;"", $F10="")</formula>
    </cfRule>
  </conditionalFormatting>
  <conditionalFormatting sqref="E10:E109">
    <cfRule type="expression" dxfId="8" priority="4">
      <formula>$C10=""</formula>
    </cfRule>
  </conditionalFormatting>
  <conditionalFormatting sqref="K10:K109">
    <cfRule type="expression" dxfId="7" priority="3">
      <formula>COUNTIF($K$10:$K$15,$K10)&gt;2</formula>
    </cfRule>
  </conditionalFormatting>
  <conditionalFormatting sqref="L10:L109">
    <cfRule type="expression" dxfId="6" priority="2">
      <formula>COUNTIF($L$10:$L$109,$L10)&gt;8</formula>
    </cfRule>
  </conditionalFormatting>
  <conditionalFormatting sqref="M10:M109">
    <cfRule type="expression" dxfId="5" priority="1">
      <formula>AND(COUNTIF($M$10:$M$109,$M10)&lt;9,COUNTIF($M$10:$M$109,$M10)&gt;0)</formula>
    </cfRule>
  </conditionalFormatting>
  <dataValidations count="2">
    <dataValidation type="list" allowBlank="1" showErrorMessage="1" errorTitle="Eingabefehler" error="Das Geschlecht muss mit   m   oder  w   angegeben werden!" sqref="E9" xr:uid="{2ADC7CE0-8C7E-4A5D-93F2-2213563324A7}">
      <formula1>#REF!</formula1>
    </dataValidation>
    <dataValidation type="date" allowBlank="1" showInputMessage="1" showErrorMessage="1" sqref="F10:F109" xr:uid="{F3D8D037-30AD-41F9-938F-1BDACFAA0FCC}">
      <formula1>1</formula1>
      <formula2>TODAY()+YEAR(4)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="Bitte das Geschlecht eingeben (w / m)" xr:uid="{B7192821-2029-480F-93F1-4AD35F8A31FC}">
          <x14:formula1>
            <xm:f>Datenabgleich!$F$3:$F$4</xm:f>
          </x14:formula1>
          <xm:sqref>E10:E109</xm:sqref>
        </x14:dataValidation>
        <x14:dataValidation type="list" errorStyle="information" allowBlank="1" showInputMessage="1" showErrorMessage="1" prompt="Anzahl Personen die übernachten" xr:uid="{B84F4A5F-CACB-4F99-8276-EF067E91D363}">
          <x14:formula1>
            <xm:f>Datenabgleich!$G$3:$G$7</xm:f>
          </x14:formula1>
          <xm:sqref>H10:I109</xm:sqref>
        </x14:dataValidation>
        <x14:dataValidation type="list" errorStyle="information" allowBlank="1" showInputMessage="1" showErrorMessage="1" error="Bitte nur ja oder nein eingeben alles andere nicht zulässig" xr:uid="{F46FF29C-685C-4A62-8B60-E898B38CBE1A}">
          <x14:formula1>
            <xm:f>Datenabgleich!$I$3:$I$5</xm:f>
          </x14:formula1>
          <xm:sqref>J10:J109</xm:sqref>
        </x14:dataValidation>
        <x14:dataValidation type="list" errorStyle="information" allowBlank="1" showInputMessage="1" showErrorMessage="1" error="Zahlen von 1 bis 24 nur verwenden" xr:uid="{B85E0E90-7FF1-4532-B26A-624FAB14F41A}">
          <x14:formula1>
            <xm:f>Datenabgleich!$J$3:$J$27</xm:f>
          </x14:formula1>
          <xm:sqref>K10:K109</xm:sqref>
        </x14:dataValidation>
        <x14:dataValidation type="list" errorStyle="information" allowBlank="1" showInputMessage="1" showErrorMessage="1" error="Nur Zahlen 1 bis 8 eingeben" xr:uid="{96E31E0D-5F3A-4CCD-97E4-489FBD61E07B}">
          <x14:formula1>
            <xm:f>Datenabgleich!$K$3:$K$11</xm:f>
          </x14:formula1>
          <xm:sqref>L10:L109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8328-398E-4DBC-85A4-52415CE249CD}">
  <sheetPr codeName="Tabelle3">
    <tabColor rgb="FF8CBDB9"/>
  </sheetPr>
  <dimension ref="A1:U33"/>
  <sheetViews>
    <sheetView workbookViewId="0">
      <selection activeCell="C10" sqref="C10"/>
    </sheetView>
  </sheetViews>
  <sheetFormatPr baseColWidth="10" defaultRowHeight="16.5" x14ac:dyDescent="0.3"/>
  <cols>
    <col min="1" max="1" width="4.140625" style="1" customWidth="1"/>
    <col min="2" max="2" width="4.140625" style="1" bestFit="1" customWidth="1"/>
    <col min="3" max="4" width="20.7109375" style="1" customWidth="1"/>
    <col min="5" max="5" width="18.28515625" style="1" bestFit="1" customWidth="1"/>
    <col min="6" max="6" width="6.42578125" style="1" customWidth="1"/>
    <col min="7" max="7" width="30.7109375" style="1" customWidth="1"/>
    <col min="8" max="13" width="11.7109375" style="1" customWidth="1"/>
    <col min="14" max="17" width="8.7109375" style="1" customWidth="1"/>
    <col min="18" max="18" width="7.7109375" style="1" bestFit="1" customWidth="1"/>
    <col min="19" max="19" width="7" style="1" bestFit="1" customWidth="1"/>
    <col min="20" max="21" width="6.5703125" style="1" bestFit="1" customWidth="1"/>
    <col min="22" max="24" width="9.7109375" style="1" customWidth="1"/>
    <col min="25" max="16384" width="11.42578125" style="1"/>
  </cols>
  <sheetData>
    <row r="1" spans="1:21" x14ac:dyDescent="0.3">
      <c r="A1" s="348" t="str">
        <f>'allg. Daten'!A1</f>
        <v>30.09.2023</v>
      </c>
      <c r="B1" s="348" t="s">
        <v>168</v>
      </c>
      <c r="N1" s="24"/>
      <c r="O1" s="24"/>
      <c r="P1" s="24"/>
      <c r="Q1" s="24"/>
    </row>
    <row r="2" spans="1:21" ht="42.75" x14ac:dyDescent="0.3">
      <c r="B2" s="295" t="str">
        <f>'allg. Daten'!A2</f>
        <v>1. Illertaler Einradcup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</row>
    <row r="3" spans="1:21" ht="31.5" x14ac:dyDescent="0.3">
      <c r="B3" s="294" t="str">
        <f>'allg. Daten'!A3</f>
        <v>30.09. bis 01.10.2023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</row>
    <row r="4" spans="1:21" ht="31.5" x14ac:dyDescent="0.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23"/>
      <c r="U4" s="23"/>
    </row>
    <row r="5" spans="1:21" ht="27" x14ac:dyDescent="0.5">
      <c r="B5" s="296" t="s">
        <v>35</v>
      </c>
      <c r="C5" s="296"/>
      <c r="D5" s="22" t="str">
        <f>'allg. Daten'!C7</f>
        <v>Vereinsname</v>
      </c>
      <c r="E5" s="22"/>
      <c r="F5" s="22"/>
      <c r="G5" s="22"/>
      <c r="H5" s="22"/>
      <c r="I5" s="22"/>
      <c r="J5" s="22"/>
      <c r="K5" s="22"/>
      <c r="L5" s="22"/>
      <c r="M5" s="22"/>
      <c r="N5" s="47"/>
      <c r="O5" s="47"/>
      <c r="P5" s="47"/>
      <c r="Q5" s="47"/>
      <c r="R5" s="22"/>
      <c r="S5" s="23"/>
      <c r="T5" s="23"/>
      <c r="U5" s="23"/>
    </row>
    <row r="6" spans="1:21" ht="21" x14ac:dyDescent="0.4">
      <c r="B6" s="45"/>
      <c r="C6" s="45"/>
      <c r="D6" s="45"/>
      <c r="E6" s="45"/>
      <c r="F6" s="45"/>
      <c r="G6" s="45"/>
      <c r="H6" s="297" t="str">
        <f>Berechnungen!S19</f>
        <v/>
      </c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</row>
    <row r="7" spans="1:21" ht="27.75" thickBot="1" x14ac:dyDescent="0.55000000000000004">
      <c r="B7" s="298" t="s">
        <v>59</v>
      </c>
      <c r="C7" s="298"/>
      <c r="D7" s="298"/>
      <c r="E7" s="298"/>
      <c r="F7" s="298"/>
      <c r="G7" s="298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8" spans="1:21" ht="54.75" thickTop="1" x14ac:dyDescent="0.35">
      <c r="B8" s="89" t="s">
        <v>60</v>
      </c>
      <c r="C8" s="90" t="s">
        <v>34</v>
      </c>
      <c r="D8" s="91" t="s">
        <v>37</v>
      </c>
      <c r="E8" s="91" t="s">
        <v>39</v>
      </c>
      <c r="F8" s="100" t="s">
        <v>40</v>
      </c>
      <c r="G8" s="91" t="s">
        <v>61</v>
      </c>
      <c r="H8" s="84" t="s">
        <v>79</v>
      </c>
      <c r="I8" s="84" t="s">
        <v>78</v>
      </c>
      <c r="J8" s="84" t="s">
        <v>170</v>
      </c>
      <c r="K8" s="85" t="s">
        <v>77</v>
      </c>
      <c r="L8" s="85" t="s">
        <v>76</v>
      </c>
      <c r="M8" s="85" t="s">
        <v>169</v>
      </c>
      <c r="N8" s="84" t="s">
        <v>75</v>
      </c>
      <c r="O8" s="84" t="s">
        <v>74</v>
      </c>
      <c r="P8" s="85" t="s">
        <v>73</v>
      </c>
      <c r="Q8" s="85" t="s">
        <v>72</v>
      </c>
      <c r="R8" s="86" t="s">
        <v>68</v>
      </c>
      <c r="S8" s="86" t="s">
        <v>69</v>
      </c>
      <c r="T8" s="87" t="s">
        <v>70</v>
      </c>
      <c r="U8" s="88" t="s">
        <v>71</v>
      </c>
    </row>
    <row r="9" spans="1:21" ht="17.25" x14ac:dyDescent="0.3">
      <c r="B9" s="94">
        <v>0</v>
      </c>
      <c r="C9" s="95" t="s">
        <v>48</v>
      </c>
      <c r="D9" s="95" t="s">
        <v>37</v>
      </c>
      <c r="E9" s="96">
        <v>35582</v>
      </c>
      <c r="F9" s="97">
        <f>TRUNC(YEARFRAC(E9,$A$1))</f>
        <v>26</v>
      </c>
      <c r="G9" s="95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01"/>
    </row>
    <row r="10" spans="1:21" x14ac:dyDescent="0.3">
      <c r="B10" s="92" t="str">
        <f>IF(C10="","",B9+1)</f>
        <v/>
      </c>
      <c r="C10" s="80"/>
      <c r="D10" s="80"/>
      <c r="E10" s="102"/>
      <c r="F10" s="98" t="str">
        <f t="shared" ref="F10:F32" si="0">IF(E10="","",TRUNC(YEARFRAC(E10,$A$1)))</f>
        <v/>
      </c>
      <c r="G10" s="80"/>
      <c r="H10" s="107"/>
      <c r="I10" s="107"/>
      <c r="J10" s="107"/>
      <c r="K10" s="108"/>
      <c r="L10" s="108"/>
      <c r="M10" s="108"/>
      <c r="N10" s="107"/>
      <c r="O10" s="107"/>
      <c r="P10" s="108"/>
      <c r="Q10" s="108"/>
      <c r="R10" s="109"/>
      <c r="S10" s="109"/>
      <c r="T10" s="110"/>
      <c r="U10" s="111"/>
    </row>
    <row r="11" spans="1:21" x14ac:dyDescent="0.3">
      <c r="B11" s="92" t="str">
        <f t="shared" ref="B11:B31" si="1">IF(C11="","",B10+1)</f>
        <v/>
      </c>
      <c r="C11" s="103"/>
      <c r="D11" s="103"/>
      <c r="E11" s="104"/>
      <c r="F11" s="98" t="str">
        <f t="shared" si="0"/>
        <v/>
      </c>
      <c r="G11" s="103"/>
      <c r="H11" s="112"/>
      <c r="I11" s="112"/>
      <c r="J11" s="112"/>
      <c r="K11" s="113"/>
      <c r="L11" s="113"/>
      <c r="M11" s="113"/>
      <c r="N11" s="112"/>
      <c r="O11" s="112"/>
      <c r="P11" s="113"/>
      <c r="Q11" s="113"/>
      <c r="R11" s="114"/>
      <c r="S11" s="114"/>
      <c r="T11" s="115"/>
      <c r="U11" s="116"/>
    </row>
    <row r="12" spans="1:21" x14ac:dyDescent="0.3">
      <c r="B12" s="92" t="str">
        <f t="shared" si="1"/>
        <v/>
      </c>
      <c r="C12" s="80"/>
      <c r="D12" s="80"/>
      <c r="E12" s="102"/>
      <c r="F12" s="98" t="str">
        <f t="shared" si="0"/>
        <v/>
      </c>
      <c r="G12" s="80"/>
      <c r="H12" s="107"/>
      <c r="I12" s="107"/>
      <c r="J12" s="107"/>
      <c r="K12" s="108"/>
      <c r="L12" s="108"/>
      <c r="M12" s="108"/>
      <c r="N12" s="107"/>
      <c r="O12" s="107"/>
      <c r="P12" s="108"/>
      <c r="Q12" s="108"/>
      <c r="R12" s="109"/>
      <c r="S12" s="109"/>
      <c r="T12" s="110"/>
      <c r="U12" s="111"/>
    </row>
    <row r="13" spans="1:21" x14ac:dyDescent="0.3">
      <c r="B13" s="92" t="str">
        <f t="shared" si="1"/>
        <v/>
      </c>
      <c r="C13" s="103"/>
      <c r="D13" s="103"/>
      <c r="E13" s="104"/>
      <c r="F13" s="98" t="str">
        <f t="shared" si="0"/>
        <v/>
      </c>
      <c r="G13" s="103"/>
      <c r="H13" s="112"/>
      <c r="I13" s="112"/>
      <c r="J13" s="112"/>
      <c r="K13" s="113"/>
      <c r="L13" s="113"/>
      <c r="M13" s="113"/>
      <c r="N13" s="112"/>
      <c r="O13" s="112"/>
      <c r="P13" s="113"/>
      <c r="Q13" s="113"/>
      <c r="R13" s="114"/>
      <c r="S13" s="114"/>
      <c r="T13" s="115"/>
      <c r="U13" s="116"/>
    </row>
    <row r="14" spans="1:21" x14ac:dyDescent="0.3">
      <c r="B14" s="92" t="str">
        <f t="shared" si="1"/>
        <v/>
      </c>
      <c r="C14" s="80"/>
      <c r="D14" s="80"/>
      <c r="E14" s="102"/>
      <c r="F14" s="98" t="str">
        <f t="shared" si="0"/>
        <v/>
      </c>
      <c r="G14" s="80"/>
      <c r="H14" s="107"/>
      <c r="I14" s="107"/>
      <c r="J14" s="107"/>
      <c r="K14" s="108"/>
      <c r="L14" s="108"/>
      <c r="M14" s="108"/>
      <c r="N14" s="107"/>
      <c r="O14" s="107"/>
      <c r="P14" s="108"/>
      <c r="Q14" s="108"/>
      <c r="R14" s="109"/>
      <c r="S14" s="109"/>
      <c r="T14" s="110"/>
      <c r="U14" s="111"/>
    </row>
    <row r="15" spans="1:21" x14ac:dyDescent="0.3">
      <c r="B15" s="92" t="str">
        <f t="shared" si="1"/>
        <v/>
      </c>
      <c r="C15" s="103"/>
      <c r="D15" s="103"/>
      <c r="E15" s="104"/>
      <c r="F15" s="98" t="str">
        <f t="shared" si="0"/>
        <v/>
      </c>
      <c r="G15" s="103"/>
      <c r="H15" s="112"/>
      <c r="I15" s="112"/>
      <c r="J15" s="112"/>
      <c r="K15" s="113"/>
      <c r="L15" s="113"/>
      <c r="M15" s="113"/>
      <c r="N15" s="112"/>
      <c r="O15" s="112"/>
      <c r="P15" s="113"/>
      <c r="Q15" s="113"/>
      <c r="R15" s="114"/>
      <c r="S15" s="114"/>
      <c r="T15" s="115"/>
      <c r="U15" s="116"/>
    </row>
    <row r="16" spans="1:21" x14ac:dyDescent="0.3">
      <c r="B16" s="92" t="str">
        <f t="shared" si="1"/>
        <v/>
      </c>
      <c r="C16" s="80"/>
      <c r="D16" s="80"/>
      <c r="E16" s="102"/>
      <c r="F16" s="98" t="str">
        <f t="shared" si="0"/>
        <v/>
      </c>
      <c r="G16" s="80"/>
      <c r="H16" s="107"/>
      <c r="I16" s="107"/>
      <c r="J16" s="107"/>
      <c r="K16" s="108"/>
      <c r="L16" s="108"/>
      <c r="M16" s="108"/>
      <c r="N16" s="107"/>
      <c r="O16" s="107"/>
      <c r="P16" s="108"/>
      <c r="Q16" s="108"/>
      <c r="R16" s="109"/>
      <c r="S16" s="109"/>
      <c r="T16" s="110"/>
      <c r="U16" s="111"/>
    </row>
    <row r="17" spans="2:21" x14ac:dyDescent="0.3">
      <c r="B17" s="92" t="str">
        <f t="shared" si="1"/>
        <v/>
      </c>
      <c r="C17" s="103"/>
      <c r="D17" s="103"/>
      <c r="E17" s="104"/>
      <c r="F17" s="98" t="str">
        <f t="shared" si="0"/>
        <v/>
      </c>
      <c r="G17" s="103"/>
      <c r="H17" s="112"/>
      <c r="I17" s="112"/>
      <c r="J17" s="112"/>
      <c r="K17" s="113"/>
      <c r="L17" s="113"/>
      <c r="M17" s="113"/>
      <c r="N17" s="112"/>
      <c r="O17" s="112"/>
      <c r="P17" s="113"/>
      <c r="Q17" s="113"/>
      <c r="R17" s="114"/>
      <c r="S17" s="114"/>
      <c r="T17" s="115"/>
      <c r="U17" s="116"/>
    </row>
    <row r="18" spans="2:21" x14ac:dyDescent="0.3">
      <c r="B18" s="92" t="str">
        <f t="shared" si="1"/>
        <v/>
      </c>
      <c r="C18" s="80"/>
      <c r="D18" s="80"/>
      <c r="E18" s="102"/>
      <c r="F18" s="98" t="str">
        <f t="shared" si="0"/>
        <v/>
      </c>
      <c r="G18" s="80"/>
      <c r="H18" s="107"/>
      <c r="I18" s="107"/>
      <c r="J18" s="107"/>
      <c r="K18" s="108"/>
      <c r="L18" s="108"/>
      <c r="M18" s="108"/>
      <c r="N18" s="107"/>
      <c r="O18" s="107"/>
      <c r="P18" s="108"/>
      <c r="Q18" s="108"/>
      <c r="R18" s="109"/>
      <c r="S18" s="109"/>
      <c r="T18" s="110"/>
      <c r="U18" s="111"/>
    </row>
    <row r="19" spans="2:21" x14ac:dyDescent="0.3">
      <c r="B19" s="92" t="str">
        <f t="shared" si="1"/>
        <v/>
      </c>
      <c r="C19" s="103"/>
      <c r="D19" s="103"/>
      <c r="E19" s="104"/>
      <c r="F19" s="98" t="str">
        <f t="shared" si="0"/>
        <v/>
      </c>
      <c r="G19" s="103"/>
      <c r="H19" s="112"/>
      <c r="I19" s="112"/>
      <c r="J19" s="112"/>
      <c r="K19" s="113"/>
      <c r="L19" s="113"/>
      <c r="M19" s="113"/>
      <c r="N19" s="112"/>
      <c r="O19" s="112"/>
      <c r="P19" s="113"/>
      <c r="Q19" s="113"/>
      <c r="R19" s="114"/>
      <c r="S19" s="114"/>
      <c r="T19" s="115"/>
      <c r="U19" s="116"/>
    </row>
    <row r="20" spans="2:21" x14ac:dyDescent="0.3">
      <c r="B20" s="92" t="str">
        <f t="shared" si="1"/>
        <v/>
      </c>
      <c r="C20" s="80"/>
      <c r="D20" s="80"/>
      <c r="E20" s="102"/>
      <c r="F20" s="98" t="str">
        <f t="shared" si="0"/>
        <v/>
      </c>
      <c r="G20" s="80"/>
      <c r="H20" s="107"/>
      <c r="I20" s="107"/>
      <c r="J20" s="107"/>
      <c r="K20" s="108"/>
      <c r="L20" s="108"/>
      <c r="M20" s="108"/>
      <c r="N20" s="107"/>
      <c r="O20" s="107"/>
      <c r="P20" s="108"/>
      <c r="Q20" s="108"/>
      <c r="R20" s="109"/>
      <c r="S20" s="109"/>
      <c r="T20" s="110"/>
      <c r="U20" s="111"/>
    </row>
    <row r="21" spans="2:21" x14ac:dyDescent="0.3">
      <c r="B21" s="92" t="str">
        <f t="shared" si="1"/>
        <v/>
      </c>
      <c r="C21" s="103"/>
      <c r="D21" s="103"/>
      <c r="E21" s="104"/>
      <c r="F21" s="98" t="str">
        <f t="shared" si="0"/>
        <v/>
      </c>
      <c r="G21" s="103"/>
      <c r="H21" s="112"/>
      <c r="I21" s="112"/>
      <c r="J21" s="112"/>
      <c r="K21" s="113"/>
      <c r="L21" s="113"/>
      <c r="M21" s="113"/>
      <c r="N21" s="112"/>
      <c r="O21" s="112"/>
      <c r="P21" s="113"/>
      <c r="Q21" s="113"/>
      <c r="R21" s="114"/>
      <c r="S21" s="114"/>
      <c r="T21" s="115"/>
      <c r="U21" s="116"/>
    </row>
    <row r="22" spans="2:21" x14ac:dyDescent="0.3">
      <c r="B22" s="92" t="str">
        <f t="shared" si="1"/>
        <v/>
      </c>
      <c r="C22" s="80"/>
      <c r="D22" s="80"/>
      <c r="E22" s="102"/>
      <c r="F22" s="98" t="str">
        <f t="shared" si="0"/>
        <v/>
      </c>
      <c r="G22" s="80"/>
      <c r="H22" s="107"/>
      <c r="I22" s="107"/>
      <c r="J22" s="107"/>
      <c r="K22" s="108"/>
      <c r="L22" s="108"/>
      <c r="M22" s="108"/>
      <c r="N22" s="107"/>
      <c r="O22" s="107"/>
      <c r="P22" s="108"/>
      <c r="Q22" s="108"/>
      <c r="R22" s="109"/>
      <c r="S22" s="109"/>
      <c r="T22" s="110"/>
      <c r="U22" s="111"/>
    </row>
    <row r="23" spans="2:21" x14ac:dyDescent="0.3">
      <c r="B23" s="92" t="str">
        <f t="shared" si="1"/>
        <v/>
      </c>
      <c r="C23" s="103"/>
      <c r="D23" s="103"/>
      <c r="E23" s="104"/>
      <c r="F23" s="98" t="str">
        <f t="shared" si="0"/>
        <v/>
      </c>
      <c r="G23" s="103"/>
      <c r="H23" s="112"/>
      <c r="I23" s="112"/>
      <c r="J23" s="112"/>
      <c r="K23" s="113"/>
      <c r="L23" s="113"/>
      <c r="M23" s="113"/>
      <c r="N23" s="112"/>
      <c r="O23" s="112"/>
      <c r="P23" s="113"/>
      <c r="Q23" s="113"/>
      <c r="R23" s="114"/>
      <c r="S23" s="114"/>
      <c r="T23" s="115"/>
      <c r="U23" s="116"/>
    </row>
    <row r="24" spans="2:21" x14ac:dyDescent="0.3">
      <c r="B24" s="92" t="str">
        <f t="shared" si="1"/>
        <v/>
      </c>
      <c r="C24" s="80"/>
      <c r="D24" s="80"/>
      <c r="E24" s="102"/>
      <c r="F24" s="98" t="str">
        <f t="shared" si="0"/>
        <v/>
      </c>
      <c r="G24" s="80"/>
      <c r="H24" s="107"/>
      <c r="I24" s="107"/>
      <c r="J24" s="107"/>
      <c r="K24" s="108"/>
      <c r="L24" s="108"/>
      <c r="M24" s="108"/>
      <c r="N24" s="107"/>
      <c r="O24" s="107"/>
      <c r="P24" s="108"/>
      <c r="Q24" s="108"/>
      <c r="R24" s="109"/>
      <c r="S24" s="109"/>
      <c r="T24" s="110"/>
      <c r="U24" s="111"/>
    </row>
    <row r="25" spans="2:21" x14ac:dyDescent="0.3">
      <c r="B25" s="92" t="str">
        <f t="shared" si="1"/>
        <v/>
      </c>
      <c r="C25" s="103"/>
      <c r="D25" s="103"/>
      <c r="E25" s="104"/>
      <c r="F25" s="98" t="str">
        <f t="shared" si="0"/>
        <v/>
      </c>
      <c r="G25" s="103"/>
      <c r="H25" s="112"/>
      <c r="I25" s="112"/>
      <c r="J25" s="112"/>
      <c r="K25" s="113"/>
      <c r="L25" s="113"/>
      <c r="M25" s="113"/>
      <c r="N25" s="112"/>
      <c r="O25" s="112"/>
      <c r="P25" s="113"/>
      <c r="Q25" s="113"/>
      <c r="R25" s="114"/>
      <c r="S25" s="114"/>
      <c r="T25" s="115"/>
      <c r="U25" s="116"/>
    </row>
    <row r="26" spans="2:21" x14ac:dyDescent="0.3">
      <c r="B26" s="92" t="str">
        <f t="shared" si="1"/>
        <v/>
      </c>
      <c r="C26" s="80"/>
      <c r="D26" s="80"/>
      <c r="E26" s="102"/>
      <c r="F26" s="98" t="str">
        <f t="shared" si="0"/>
        <v/>
      </c>
      <c r="G26" s="80"/>
      <c r="H26" s="107"/>
      <c r="I26" s="107"/>
      <c r="J26" s="107"/>
      <c r="K26" s="108"/>
      <c r="L26" s="108"/>
      <c r="M26" s="108"/>
      <c r="N26" s="107"/>
      <c r="O26" s="107"/>
      <c r="P26" s="108"/>
      <c r="Q26" s="108"/>
      <c r="R26" s="109"/>
      <c r="S26" s="109"/>
      <c r="T26" s="110"/>
      <c r="U26" s="111"/>
    </row>
    <row r="27" spans="2:21" x14ac:dyDescent="0.3">
      <c r="B27" s="92" t="str">
        <f t="shared" si="1"/>
        <v/>
      </c>
      <c r="C27" s="103"/>
      <c r="D27" s="103"/>
      <c r="E27" s="104"/>
      <c r="F27" s="98" t="str">
        <f t="shared" si="0"/>
        <v/>
      </c>
      <c r="G27" s="103"/>
      <c r="H27" s="112"/>
      <c r="I27" s="112"/>
      <c r="J27" s="112"/>
      <c r="K27" s="113"/>
      <c r="L27" s="113"/>
      <c r="M27" s="113"/>
      <c r="N27" s="112"/>
      <c r="O27" s="112"/>
      <c r="P27" s="113"/>
      <c r="Q27" s="113"/>
      <c r="R27" s="114"/>
      <c r="S27" s="114"/>
      <c r="T27" s="115"/>
      <c r="U27" s="116"/>
    </row>
    <row r="28" spans="2:21" x14ac:dyDescent="0.3">
      <c r="B28" s="92" t="str">
        <f t="shared" si="1"/>
        <v/>
      </c>
      <c r="C28" s="80"/>
      <c r="D28" s="80"/>
      <c r="E28" s="102"/>
      <c r="F28" s="98" t="str">
        <f t="shared" si="0"/>
        <v/>
      </c>
      <c r="G28" s="80"/>
      <c r="H28" s="107"/>
      <c r="I28" s="107"/>
      <c r="J28" s="107"/>
      <c r="K28" s="108"/>
      <c r="L28" s="108"/>
      <c r="M28" s="108"/>
      <c r="N28" s="107"/>
      <c r="O28" s="107"/>
      <c r="P28" s="108"/>
      <c r="Q28" s="108"/>
      <c r="R28" s="109"/>
      <c r="S28" s="109"/>
      <c r="T28" s="110"/>
      <c r="U28" s="111"/>
    </row>
    <row r="29" spans="2:21" x14ac:dyDescent="0.3">
      <c r="B29" s="92" t="str">
        <f t="shared" si="1"/>
        <v/>
      </c>
      <c r="C29" s="103"/>
      <c r="D29" s="103"/>
      <c r="E29" s="104"/>
      <c r="F29" s="98" t="str">
        <f t="shared" si="0"/>
        <v/>
      </c>
      <c r="G29" s="103"/>
      <c r="H29" s="112"/>
      <c r="I29" s="112"/>
      <c r="J29" s="112"/>
      <c r="K29" s="113"/>
      <c r="L29" s="113"/>
      <c r="M29" s="113"/>
      <c r="N29" s="112"/>
      <c r="O29" s="112"/>
      <c r="P29" s="113"/>
      <c r="Q29" s="113"/>
      <c r="R29" s="114"/>
      <c r="S29" s="114"/>
      <c r="T29" s="115"/>
      <c r="U29" s="116"/>
    </row>
    <row r="30" spans="2:21" x14ac:dyDescent="0.3">
      <c r="B30" s="92" t="str">
        <f t="shared" si="1"/>
        <v/>
      </c>
      <c r="C30" s="80"/>
      <c r="D30" s="80"/>
      <c r="E30" s="102"/>
      <c r="F30" s="98" t="str">
        <f t="shared" si="0"/>
        <v/>
      </c>
      <c r="G30" s="80"/>
      <c r="H30" s="107"/>
      <c r="I30" s="107"/>
      <c r="J30" s="107"/>
      <c r="K30" s="108"/>
      <c r="L30" s="108"/>
      <c r="M30" s="108"/>
      <c r="N30" s="107"/>
      <c r="O30" s="107"/>
      <c r="P30" s="108"/>
      <c r="Q30" s="108"/>
      <c r="R30" s="109"/>
      <c r="S30" s="109"/>
      <c r="T30" s="110"/>
      <c r="U30" s="111"/>
    </row>
    <row r="31" spans="2:21" x14ac:dyDescent="0.3">
      <c r="B31" s="92" t="str">
        <f t="shared" si="1"/>
        <v/>
      </c>
      <c r="C31" s="103"/>
      <c r="D31" s="103"/>
      <c r="E31" s="104"/>
      <c r="F31" s="98" t="str">
        <f t="shared" si="0"/>
        <v/>
      </c>
      <c r="G31" s="103"/>
      <c r="H31" s="112"/>
      <c r="I31" s="112"/>
      <c r="J31" s="112"/>
      <c r="K31" s="113"/>
      <c r="L31" s="113"/>
      <c r="M31" s="113"/>
      <c r="N31" s="112"/>
      <c r="O31" s="112"/>
      <c r="P31" s="113"/>
      <c r="Q31" s="113"/>
      <c r="R31" s="114"/>
      <c r="S31" s="114"/>
      <c r="T31" s="115"/>
      <c r="U31" s="116"/>
    </row>
    <row r="32" spans="2:21" ht="17.25" thickBot="1" x14ac:dyDescent="0.35">
      <c r="B32" s="93" t="str">
        <f>IF(C32="","",B31+1)</f>
        <v/>
      </c>
      <c r="C32" s="105"/>
      <c r="D32" s="105"/>
      <c r="E32" s="106"/>
      <c r="F32" s="99" t="str">
        <f t="shared" si="0"/>
        <v/>
      </c>
      <c r="G32" s="105"/>
      <c r="H32" s="117"/>
      <c r="I32" s="117"/>
      <c r="J32" s="117"/>
      <c r="K32" s="118"/>
      <c r="L32" s="118"/>
      <c r="M32" s="118"/>
      <c r="N32" s="117"/>
      <c r="O32" s="117"/>
      <c r="P32" s="118"/>
      <c r="Q32" s="118"/>
      <c r="R32" s="119"/>
      <c r="S32" s="119"/>
      <c r="T32" s="120"/>
      <c r="U32" s="121"/>
    </row>
    <row r="33" ht="17.25" thickTop="1" x14ac:dyDescent="0.3"/>
  </sheetData>
  <sheetProtection algorithmName="SHA-512" hashValue="jIsJyKaCHj+cjIhOyNLk1csDlhVehqxKdH2k3Uz5txACnf6AOwe8jRnuwZZbDyHZpJ+HYZhZsmeELQbzkLTlxA==" saltValue="nBDBRCxBWRFzJnGTu4Ux7g==" spinCount="100000" sheet="1" selectLockedCells="1"/>
  <mergeCells count="5">
    <mergeCell ref="B2:U2"/>
    <mergeCell ref="B3:U3"/>
    <mergeCell ref="H6:U6"/>
    <mergeCell ref="B5:C5"/>
    <mergeCell ref="B7:G7"/>
  </mergeCells>
  <conditionalFormatting sqref="E10:E32">
    <cfRule type="expression" dxfId="4" priority="1">
      <formula>AND($C10&lt;&gt;"",$E10="")</formula>
    </cfRule>
  </conditionalFormatting>
  <dataValidations count="1">
    <dataValidation type="date" allowBlank="1" showInputMessage="1" showErrorMessage="1" sqref="E10:E32" xr:uid="{535F1299-04D5-4109-BD9B-BB621C4BE355}">
      <formula1>1</formula1>
      <formula2>TODAY()-YEAR(14)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t - nur Technik_x000a_t/a - Technik oder Abstiege_x000a_p - nur Präsentation_x000a_p/a - Präsentation oder Abstiege_x000a_t/p/a - alles_x000a_a - nur Abstiege" prompt="t - nur Technik_x000a_t/a - Technik oder Abstiege_x000a_p - nur Präsentation_x000a_p/a - Präsentation oder Abstiege_x000a_t/p/a - alles_x000a_a - nur Abstiege" xr:uid="{2B969508-CFB1-48E5-87C9-3900FB8342B8}">
          <x14:formula1>
            <xm:f>Datenabgleich!$O$3:$O$8</xm:f>
          </x14:formula1>
          <xm:sqref>H10:U32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1F90-D701-402D-B304-99AC991BE7ED}">
  <sheetPr codeName="Tabelle4">
    <tabColor theme="8" tint="0.79998168889431442"/>
  </sheetPr>
  <dimension ref="B1:O108"/>
  <sheetViews>
    <sheetView workbookViewId="0">
      <selection activeCell="F8" sqref="F8"/>
    </sheetView>
  </sheetViews>
  <sheetFormatPr baseColWidth="10" defaultRowHeight="16.5" x14ac:dyDescent="0.3"/>
  <cols>
    <col min="1" max="1" width="6.7109375" style="1" customWidth="1"/>
    <col min="2" max="2" width="9.42578125" style="1" bestFit="1" customWidth="1"/>
    <col min="3" max="4" width="20.7109375" style="1" customWidth="1"/>
    <col min="5" max="5" width="6.85546875" style="1" bestFit="1" customWidth="1"/>
    <col min="6" max="6" width="50.7109375" style="1" customWidth="1"/>
    <col min="7" max="16384" width="11.42578125" style="1"/>
  </cols>
  <sheetData>
    <row r="1" spans="2:15" x14ac:dyDescent="0.3">
      <c r="G1" s="23"/>
      <c r="J1" s="24"/>
      <c r="K1" s="24"/>
      <c r="L1" s="24"/>
      <c r="M1" s="24"/>
      <c r="N1" s="23"/>
    </row>
    <row r="2" spans="2:15" ht="42.75" x14ac:dyDescent="0.3">
      <c r="B2" s="295" t="str">
        <f>'allg. Daten'!A2</f>
        <v>1. Illertaler Einradcup</v>
      </c>
      <c r="C2" s="295"/>
      <c r="D2" s="295"/>
      <c r="E2" s="295"/>
      <c r="F2" s="295"/>
      <c r="G2" s="122"/>
      <c r="H2" s="122"/>
      <c r="I2" s="122"/>
      <c r="J2" s="122"/>
      <c r="K2" s="122"/>
      <c r="L2" s="122"/>
      <c r="M2" s="122"/>
      <c r="N2" s="122"/>
      <c r="O2" s="122"/>
    </row>
    <row r="3" spans="2:15" ht="31.5" x14ac:dyDescent="0.3">
      <c r="B3" s="294" t="str">
        <f>'allg. Daten'!A3</f>
        <v>30.09. bis 01.10.2023</v>
      </c>
      <c r="C3" s="294"/>
      <c r="D3" s="294"/>
      <c r="E3" s="294"/>
      <c r="F3" s="294"/>
      <c r="G3" s="123"/>
      <c r="H3" s="123"/>
      <c r="I3" s="123"/>
      <c r="J3" s="123"/>
      <c r="K3" s="123"/>
      <c r="L3" s="123"/>
      <c r="M3" s="123"/>
      <c r="N3" s="123"/>
      <c r="O3" s="123"/>
    </row>
    <row r="4" spans="2:15" ht="31.5" x14ac:dyDescent="0.3">
      <c r="B4" s="21"/>
      <c r="C4" s="21"/>
      <c r="D4" s="21"/>
      <c r="E4" s="21"/>
      <c r="F4" s="21"/>
      <c r="G4" s="44"/>
      <c r="H4" s="21"/>
      <c r="I4" s="21"/>
      <c r="J4" s="21"/>
      <c r="K4" s="21"/>
      <c r="L4" s="21"/>
      <c r="M4" s="21"/>
      <c r="N4" s="44"/>
      <c r="O4" s="21"/>
    </row>
    <row r="5" spans="2:15" ht="27" x14ac:dyDescent="0.5">
      <c r="B5" s="296" t="s">
        <v>35</v>
      </c>
      <c r="C5" s="296"/>
      <c r="D5" s="22" t="str">
        <f>'allg. Daten'!C7</f>
        <v>Vereinsname</v>
      </c>
      <c r="E5" s="22"/>
      <c r="F5" s="22"/>
      <c r="G5" s="22"/>
      <c r="H5" s="22"/>
      <c r="I5" s="22"/>
      <c r="J5" s="47"/>
      <c r="K5" s="47"/>
      <c r="L5" s="47"/>
      <c r="M5" s="47"/>
      <c r="N5" s="22"/>
    </row>
    <row r="6" spans="2:15" ht="21.75" thickBot="1" x14ac:dyDescent="0.45">
      <c r="B6" s="25"/>
      <c r="C6" s="25"/>
      <c r="D6" s="25"/>
      <c r="E6" s="25"/>
      <c r="F6" s="25"/>
      <c r="G6" s="45"/>
      <c r="H6" s="25"/>
      <c r="I6" s="25"/>
      <c r="J6" s="48"/>
      <c r="K6" s="48"/>
      <c r="L6" s="48"/>
      <c r="M6" s="48"/>
      <c r="N6" s="45"/>
      <c r="O6" s="25"/>
    </row>
    <row r="7" spans="2:15" ht="18.75" thickTop="1" x14ac:dyDescent="0.35">
      <c r="B7" s="128" t="s">
        <v>90</v>
      </c>
      <c r="C7" s="124" t="s">
        <v>34</v>
      </c>
      <c r="D7" s="124" t="s">
        <v>37</v>
      </c>
      <c r="E7" s="124" t="s">
        <v>40</v>
      </c>
      <c r="F7" s="125" t="s">
        <v>89</v>
      </c>
    </row>
    <row r="8" spans="2:15" ht="18" x14ac:dyDescent="0.35">
      <c r="B8" s="129">
        <f t="array" ref="B8">IF(ISERROR(SMALL(IF((Anmeldeformular!$J$10:$J$109=Datenabgleich!$B$17)*(Anmeldeformular!$B$10:$B$109&lt;&gt;""),Anmeldeformular!$B$10:$B$109,""),Datenabgleich!A17)),0,SMALL(IF((Anmeldeformular!$J$10:$J$109=Datenabgleich!$B$17)*(Anmeldeformular!$B$10:$B$109&lt;&gt;""),Anmeldeformular!$B$10:$B$109,""),Datenabgleich!A17))</f>
        <v>0</v>
      </c>
      <c r="C8" s="126" t="str">
        <f>IF(B8&gt;0,VLOOKUP(B8,Anmeldeformular!$B$10:$O$109,2),"")</f>
        <v/>
      </c>
      <c r="D8" s="126" t="str">
        <f>IF(B8&gt;0,VLOOKUP(B8,Anmeldeformular!$B$10:$O$109,3),"")</f>
        <v/>
      </c>
      <c r="E8" s="126" t="str">
        <f>IF(B8&gt;0,VLOOKUP(B8,Anmeldeformular!$B$10:$O$109,6),"")</f>
        <v/>
      </c>
      <c r="F8" s="143"/>
    </row>
    <row r="9" spans="2:15" ht="18" x14ac:dyDescent="0.35">
      <c r="B9" s="129">
        <f t="array" ref="B9">IF(ISERROR(SMALL(IF((Anmeldeformular!$J$10:$J$109=Datenabgleich!$B$17)*(Anmeldeformular!$B$10:$B$109&lt;&gt;""),Anmeldeformular!$B$10:$B$109,""),Datenabgleich!A18)),0,SMALL(IF((Anmeldeformular!$J$10:$J$109=Datenabgleich!$B$17)*(Anmeldeformular!$B$10:$B$109&lt;&gt;""),Anmeldeformular!$B$10:$B$109,""),Datenabgleich!A18))</f>
        <v>0</v>
      </c>
      <c r="C9" s="126" t="str">
        <f>IF(B9&gt;0,VLOOKUP(B9,Anmeldeformular!$B$10:$O$109,2),"")</f>
        <v/>
      </c>
      <c r="D9" s="126" t="str">
        <f>IF(B9&gt;0,VLOOKUP(B9,Anmeldeformular!$B$10:$O$109,3),"")</f>
        <v/>
      </c>
      <c r="E9" s="126" t="str">
        <f>IF(B9&gt;0,VLOOKUP(B9,Anmeldeformular!$B$10:$O$109,6),"")</f>
        <v/>
      </c>
      <c r="F9" s="143"/>
    </row>
    <row r="10" spans="2:15" ht="18" x14ac:dyDescent="0.35">
      <c r="B10" s="129">
        <f t="array" ref="B10">IF(ISERROR(SMALL(IF((Anmeldeformular!$J$10:$J$109=Datenabgleich!$B$17)*(Anmeldeformular!$B$10:$B$109&lt;&gt;""),Anmeldeformular!$B$10:$B$109,""),Datenabgleich!A19)),0,SMALL(IF((Anmeldeformular!$J$10:$J$109=Datenabgleich!$B$17)*(Anmeldeformular!$B$10:$B$109&lt;&gt;""),Anmeldeformular!$B$10:$B$109,""),Datenabgleich!A19))</f>
        <v>0</v>
      </c>
      <c r="C10" s="126" t="str">
        <f>IF(B10&gt;0,VLOOKUP(B10,Anmeldeformular!$B$10:$O$109,2),"")</f>
        <v/>
      </c>
      <c r="D10" s="126" t="str">
        <f>IF(B10&gt;0,VLOOKUP(B10,Anmeldeformular!$B$10:$O$109,3),"")</f>
        <v/>
      </c>
      <c r="E10" s="126" t="str">
        <f>IF(B10&gt;0,VLOOKUP(B10,Anmeldeformular!$B$10:$O$109,6),"")</f>
        <v/>
      </c>
      <c r="F10" s="143"/>
    </row>
    <row r="11" spans="2:15" ht="18" x14ac:dyDescent="0.35">
      <c r="B11" s="129">
        <f t="array" ref="B11">IF(ISERROR(SMALL(IF((Anmeldeformular!$J$10:$J$109=Datenabgleich!$B$17)*(Anmeldeformular!$B$10:$B$109&lt;&gt;""),Anmeldeformular!$B$10:$B$109,""),Datenabgleich!A20)),0,SMALL(IF((Anmeldeformular!$J$10:$J$109=Datenabgleich!$B$17)*(Anmeldeformular!$B$10:$B$109&lt;&gt;""),Anmeldeformular!$B$10:$B$109,""),Datenabgleich!A20))</f>
        <v>0</v>
      </c>
      <c r="C11" s="126" t="str">
        <f>IF(B11&gt;0,VLOOKUP(B11,Anmeldeformular!$B$10:$O$109,2),"")</f>
        <v/>
      </c>
      <c r="D11" s="126" t="str">
        <f>IF(B11&gt;0,VLOOKUP(B11,Anmeldeformular!$B$10:$O$109,3),"")</f>
        <v/>
      </c>
      <c r="E11" s="126" t="str">
        <f>IF(B11&gt;0,VLOOKUP(B11,Anmeldeformular!$B$10:$O$109,6),"")</f>
        <v/>
      </c>
      <c r="F11" s="143"/>
    </row>
    <row r="12" spans="2:15" ht="18" x14ac:dyDescent="0.35">
      <c r="B12" s="129">
        <f t="array" ref="B12">IF(ISERROR(SMALL(IF((Anmeldeformular!$J$10:$J$109=Datenabgleich!$B$17)*(Anmeldeformular!$B$10:$B$109&lt;&gt;""),Anmeldeformular!$B$10:$B$109,""),Datenabgleich!A21)),0,SMALL(IF((Anmeldeformular!$J$10:$J$109=Datenabgleich!$B$17)*(Anmeldeformular!$B$10:$B$109&lt;&gt;""),Anmeldeformular!$B$10:$B$109,""),Datenabgleich!A21))</f>
        <v>0</v>
      </c>
      <c r="C12" s="126" t="str">
        <f>IF(B12&gt;0,VLOOKUP(B12,Anmeldeformular!$B$10:$O$109,2),"")</f>
        <v/>
      </c>
      <c r="D12" s="126" t="str">
        <f>IF(B12&gt;0,VLOOKUP(B12,Anmeldeformular!$B$10:$O$109,3),"")</f>
        <v/>
      </c>
      <c r="E12" s="126" t="str">
        <f>IF(B12&gt;0,VLOOKUP(B12,Anmeldeformular!$B$10:$O$109,6),"")</f>
        <v/>
      </c>
      <c r="F12" s="143"/>
    </row>
    <row r="13" spans="2:15" ht="18" x14ac:dyDescent="0.35">
      <c r="B13" s="129">
        <f t="array" ref="B13">IF(ISERROR(SMALL(IF((Anmeldeformular!$J$10:$J$109=Datenabgleich!$B$17)*(Anmeldeformular!$B$10:$B$109&lt;&gt;""),Anmeldeformular!$B$10:$B$109,""),Datenabgleich!A22)),0,SMALL(IF((Anmeldeformular!$J$10:$J$109=Datenabgleich!$B$17)*(Anmeldeformular!$B$10:$B$109&lt;&gt;""),Anmeldeformular!$B$10:$B$109,""),Datenabgleich!A22))</f>
        <v>0</v>
      </c>
      <c r="C13" s="126" t="str">
        <f>IF(B13&gt;0,VLOOKUP(B13,Anmeldeformular!$B$10:$O$109,2),"")</f>
        <v/>
      </c>
      <c r="D13" s="126" t="str">
        <f>IF(B13&gt;0,VLOOKUP(B13,Anmeldeformular!$B$10:$O$109,3),"")</f>
        <v/>
      </c>
      <c r="E13" s="126" t="str">
        <f>IF(B13&gt;0,VLOOKUP(B13,Anmeldeformular!$B$10:$O$109,6),"")</f>
        <v/>
      </c>
      <c r="F13" s="143"/>
    </row>
    <row r="14" spans="2:15" ht="18" x14ac:dyDescent="0.35">
      <c r="B14" s="129">
        <f t="array" ref="B14">IF(ISERROR(SMALL(IF((Anmeldeformular!$J$10:$J$109=Datenabgleich!$B$17)*(Anmeldeformular!$B$10:$B$109&lt;&gt;""),Anmeldeformular!$B$10:$B$109,""),Datenabgleich!A23)),0,SMALL(IF((Anmeldeformular!$J$10:$J$109=Datenabgleich!$B$17)*(Anmeldeformular!$B$10:$B$109&lt;&gt;""),Anmeldeformular!$B$10:$B$109,""),Datenabgleich!A23))</f>
        <v>0</v>
      </c>
      <c r="C14" s="126" t="str">
        <f>IF(B14&gt;0,VLOOKUP(B14,Anmeldeformular!$B$10:$O$109,2),"")</f>
        <v/>
      </c>
      <c r="D14" s="126" t="str">
        <f>IF(B14&gt;0,VLOOKUP(B14,Anmeldeformular!$B$10:$O$109,3),"")</f>
        <v/>
      </c>
      <c r="E14" s="126" t="str">
        <f>IF(B14&gt;0,VLOOKUP(B14,Anmeldeformular!$B$10:$O$109,6),"")</f>
        <v/>
      </c>
      <c r="F14" s="143"/>
    </row>
    <row r="15" spans="2:15" ht="18" x14ac:dyDescent="0.35">
      <c r="B15" s="129">
        <f t="array" ref="B15">IF(ISERROR(SMALL(IF((Anmeldeformular!$J$10:$J$109=Datenabgleich!$B$17)*(Anmeldeformular!$B$10:$B$109&lt;&gt;""),Anmeldeformular!$B$10:$B$109,""),Datenabgleich!A24)),0,SMALL(IF((Anmeldeformular!$J$10:$J$109=Datenabgleich!$B$17)*(Anmeldeformular!$B$10:$B$109&lt;&gt;""),Anmeldeformular!$B$10:$B$109,""),Datenabgleich!A24))</f>
        <v>0</v>
      </c>
      <c r="C15" s="126" t="str">
        <f>IF(B15&gt;0,VLOOKUP(B15,Anmeldeformular!$B$10:$O$109,2),"")</f>
        <v/>
      </c>
      <c r="D15" s="126" t="str">
        <f>IF(B15&gt;0,VLOOKUP(B15,Anmeldeformular!$B$10:$O$109,3),"")</f>
        <v/>
      </c>
      <c r="E15" s="126" t="str">
        <f>IF(B15&gt;0,VLOOKUP(B15,Anmeldeformular!$B$10:$O$109,6),"")</f>
        <v/>
      </c>
      <c r="F15" s="143"/>
    </row>
    <row r="16" spans="2:15" ht="18" x14ac:dyDescent="0.35">
      <c r="B16" s="129">
        <f t="array" ref="B16">IF(ISERROR(SMALL(IF((Anmeldeformular!$J$10:$J$109=Datenabgleich!$B$17)*(Anmeldeformular!$B$10:$B$109&lt;&gt;""),Anmeldeformular!$B$10:$B$109,""),Datenabgleich!A25)),0,SMALL(IF((Anmeldeformular!$J$10:$J$109=Datenabgleich!$B$17)*(Anmeldeformular!$B$10:$B$109&lt;&gt;""),Anmeldeformular!$B$10:$B$109,""),Datenabgleich!A25))</f>
        <v>0</v>
      </c>
      <c r="C16" s="126" t="str">
        <f>IF(B16&gt;0,VLOOKUP(B16,Anmeldeformular!$B$10:$O$109,2),"")</f>
        <v/>
      </c>
      <c r="D16" s="126" t="str">
        <f>IF(B16&gt;0,VLOOKUP(B16,Anmeldeformular!$B$10:$O$109,3),"")</f>
        <v/>
      </c>
      <c r="E16" s="126" t="str">
        <f>IF(B16&gt;0,VLOOKUP(B16,Anmeldeformular!$B$10:$O$109,6),"")</f>
        <v/>
      </c>
      <c r="F16" s="143"/>
    </row>
    <row r="17" spans="2:6" ht="18" x14ac:dyDescent="0.35">
      <c r="B17" s="129">
        <f t="array" ref="B17">IF(ISERROR(SMALL(IF((Anmeldeformular!$J$10:$J$109=Datenabgleich!$B$17)*(Anmeldeformular!$B$10:$B$109&lt;&gt;""),Anmeldeformular!$B$10:$B$109,""),Datenabgleich!A26)),0,SMALL(IF((Anmeldeformular!$J$10:$J$109=Datenabgleich!$B$17)*(Anmeldeformular!$B$10:$B$109&lt;&gt;""),Anmeldeformular!$B$10:$B$109,""),Datenabgleich!A26))</f>
        <v>0</v>
      </c>
      <c r="C17" s="126" t="str">
        <f>IF(B17&gt;0,VLOOKUP(B17,Anmeldeformular!$B$10:$O$109,2),"")</f>
        <v/>
      </c>
      <c r="D17" s="126" t="str">
        <f>IF(B17&gt;0,VLOOKUP(B17,Anmeldeformular!$B$10:$O$109,3),"")</f>
        <v/>
      </c>
      <c r="E17" s="126" t="str">
        <f>IF(B17&gt;0,VLOOKUP(B17,Anmeldeformular!$B$10:$O$109,6),"")</f>
        <v/>
      </c>
      <c r="F17" s="143"/>
    </row>
    <row r="18" spans="2:6" ht="18" x14ac:dyDescent="0.35">
      <c r="B18" s="129">
        <f t="array" ref="B18">IF(ISERROR(SMALL(IF((Anmeldeformular!$J$10:$J$109=Datenabgleich!$B$17)*(Anmeldeformular!$B$10:$B$109&lt;&gt;""),Anmeldeformular!$B$10:$B$109,""),Datenabgleich!A27)),0,SMALL(IF((Anmeldeformular!$J$10:$J$109=Datenabgleich!$B$17)*(Anmeldeformular!$B$10:$B$109&lt;&gt;""),Anmeldeformular!$B$10:$B$109,""),Datenabgleich!A27))</f>
        <v>0</v>
      </c>
      <c r="C18" s="126" t="str">
        <f>IF(B18&gt;0,VLOOKUP(B18,Anmeldeformular!$B$10:$O$109,2),"")</f>
        <v/>
      </c>
      <c r="D18" s="126" t="str">
        <f>IF(B18&gt;0,VLOOKUP(B18,Anmeldeformular!$B$10:$O$109,3),"")</f>
        <v/>
      </c>
      <c r="E18" s="126" t="str">
        <f>IF(B18&gt;0,VLOOKUP(B18,Anmeldeformular!$B$10:$O$109,6),"")</f>
        <v/>
      </c>
      <c r="F18" s="143"/>
    </row>
    <row r="19" spans="2:6" ht="18" x14ac:dyDescent="0.35">
      <c r="B19" s="129">
        <f t="array" ref="B19">IF(ISERROR(SMALL(IF((Anmeldeformular!$J$10:$J$109=Datenabgleich!$B$17)*(Anmeldeformular!$B$10:$B$109&lt;&gt;""),Anmeldeformular!$B$10:$B$109,""),Datenabgleich!A28)),0,SMALL(IF((Anmeldeformular!$J$10:$J$109=Datenabgleich!$B$17)*(Anmeldeformular!$B$10:$B$109&lt;&gt;""),Anmeldeformular!$B$10:$B$109,""),Datenabgleich!A28))</f>
        <v>0</v>
      </c>
      <c r="C19" s="126" t="str">
        <f>IF(B19&gt;0,VLOOKUP(B19,Anmeldeformular!$B$10:$O$109,2),"")</f>
        <v/>
      </c>
      <c r="D19" s="126" t="str">
        <f>IF(B19&gt;0,VLOOKUP(B19,Anmeldeformular!$B$10:$O$109,3),"")</f>
        <v/>
      </c>
      <c r="E19" s="126" t="str">
        <f>IF(B19&gt;0,VLOOKUP(B19,Anmeldeformular!$B$10:$O$109,6),"")</f>
        <v/>
      </c>
      <c r="F19" s="143"/>
    </row>
    <row r="20" spans="2:6" ht="18" x14ac:dyDescent="0.35">
      <c r="B20" s="129">
        <f t="array" ref="B20">IF(ISERROR(SMALL(IF((Anmeldeformular!$J$10:$J$109=Datenabgleich!$B$17)*(Anmeldeformular!$B$10:$B$109&lt;&gt;""),Anmeldeformular!$B$10:$B$109,""),Datenabgleich!A29)),0,SMALL(IF((Anmeldeformular!$J$10:$J$109=Datenabgleich!$B$17)*(Anmeldeformular!$B$10:$B$109&lt;&gt;""),Anmeldeformular!$B$10:$B$109,""),Datenabgleich!A29))</f>
        <v>0</v>
      </c>
      <c r="C20" s="126" t="str">
        <f>IF(B20&gt;0,VLOOKUP(B20,Anmeldeformular!$B$10:$O$109,2),"")</f>
        <v/>
      </c>
      <c r="D20" s="126" t="str">
        <f>IF(B20&gt;0,VLOOKUP(B20,Anmeldeformular!$B$10:$O$109,3),"")</f>
        <v/>
      </c>
      <c r="E20" s="126" t="str">
        <f>IF(B20&gt;0,VLOOKUP(B20,Anmeldeformular!$B$10:$O$109,6),"")</f>
        <v/>
      </c>
      <c r="F20" s="143"/>
    </row>
    <row r="21" spans="2:6" ht="18" x14ac:dyDescent="0.35">
      <c r="B21" s="129">
        <f t="array" ref="B21">IF(ISERROR(SMALL(IF((Anmeldeformular!$J$10:$J$109=Datenabgleich!$B$17)*(Anmeldeformular!$B$10:$B$109&lt;&gt;""),Anmeldeformular!$B$10:$B$109,""),Datenabgleich!A30)),0,SMALL(IF((Anmeldeformular!$J$10:$J$109=Datenabgleich!$B$17)*(Anmeldeformular!$B$10:$B$109&lt;&gt;""),Anmeldeformular!$B$10:$B$109,""),Datenabgleich!A30))</f>
        <v>0</v>
      </c>
      <c r="C21" s="126" t="str">
        <f>IF(B21&gt;0,VLOOKUP(B21,Anmeldeformular!$B$10:$O$109,2),"")</f>
        <v/>
      </c>
      <c r="D21" s="126" t="str">
        <f>IF(B21&gt;0,VLOOKUP(B21,Anmeldeformular!$B$10:$O$109,3),"")</f>
        <v/>
      </c>
      <c r="E21" s="126" t="str">
        <f>IF(B21&gt;0,VLOOKUP(B21,Anmeldeformular!$B$10:$O$109,6),"")</f>
        <v/>
      </c>
      <c r="F21" s="143"/>
    </row>
    <row r="22" spans="2:6" ht="18" x14ac:dyDescent="0.35">
      <c r="B22" s="129">
        <f t="array" ref="B22">IF(ISERROR(SMALL(IF((Anmeldeformular!$J$10:$J$109=Datenabgleich!$B$17)*(Anmeldeformular!$B$10:$B$109&lt;&gt;""),Anmeldeformular!$B$10:$B$109,""),Datenabgleich!A31)),0,SMALL(IF((Anmeldeformular!$J$10:$J$109=Datenabgleich!$B$17)*(Anmeldeformular!$B$10:$B$109&lt;&gt;""),Anmeldeformular!$B$10:$B$109,""),Datenabgleich!A31))</f>
        <v>0</v>
      </c>
      <c r="C22" s="126" t="str">
        <f>IF(B22&gt;0,VLOOKUP(B22,Anmeldeformular!$B$10:$O$109,2),"")</f>
        <v/>
      </c>
      <c r="D22" s="126" t="str">
        <f>IF(B22&gt;0,VLOOKUP(B22,Anmeldeformular!$B$10:$O$109,3),"")</f>
        <v/>
      </c>
      <c r="E22" s="126" t="str">
        <f>IF(B22&gt;0,VLOOKUP(B22,Anmeldeformular!$B$10:$O$109,6),"")</f>
        <v/>
      </c>
      <c r="F22" s="143"/>
    </row>
    <row r="23" spans="2:6" ht="18" x14ac:dyDescent="0.35">
      <c r="B23" s="129">
        <f t="array" ref="B23">IF(ISERROR(SMALL(IF((Anmeldeformular!$J$10:$J$109=Datenabgleich!$B$17)*(Anmeldeformular!$B$10:$B$109&lt;&gt;""),Anmeldeformular!$B$10:$B$109,""),Datenabgleich!A32)),0,SMALL(IF((Anmeldeformular!$J$10:$J$109=Datenabgleich!$B$17)*(Anmeldeformular!$B$10:$B$109&lt;&gt;""),Anmeldeformular!$B$10:$B$109,""),Datenabgleich!A32))</f>
        <v>0</v>
      </c>
      <c r="C23" s="126" t="str">
        <f>IF(B23&gt;0,VLOOKUP(B23,Anmeldeformular!$B$10:$O$109,2),"")</f>
        <v/>
      </c>
      <c r="D23" s="126" t="str">
        <f>IF(B23&gt;0,VLOOKUP(B23,Anmeldeformular!$B$10:$O$109,3),"")</f>
        <v/>
      </c>
      <c r="E23" s="126" t="str">
        <f>IF(B23&gt;0,VLOOKUP(B23,Anmeldeformular!$B$10:$O$109,6),"")</f>
        <v/>
      </c>
      <c r="F23" s="143"/>
    </row>
    <row r="24" spans="2:6" ht="18" x14ac:dyDescent="0.35">
      <c r="B24" s="129">
        <f t="array" ref="B24">IF(ISERROR(SMALL(IF((Anmeldeformular!$J$10:$J$109=Datenabgleich!$B$17)*(Anmeldeformular!$B$10:$B$109&lt;&gt;""),Anmeldeformular!$B$10:$B$109,""),Datenabgleich!A33)),0,SMALL(IF((Anmeldeformular!$J$10:$J$109=Datenabgleich!$B$17)*(Anmeldeformular!$B$10:$B$109&lt;&gt;""),Anmeldeformular!$B$10:$B$109,""),Datenabgleich!A33))</f>
        <v>0</v>
      </c>
      <c r="C24" s="126" t="str">
        <f>IF(B24&gt;0,VLOOKUP(B24,Anmeldeformular!$B$10:$O$109,2),"")</f>
        <v/>
      </c>
      <c r="D24" s="126" t="str">
        <f>IF(B24&gt;0,VLOOKUP(B24,Anmeldeformular!$B$10:$O$109,3),"")</f>
        <v/>
      </c>
      <c r="E24" s="126" t="str">
        <f>IF(B24&gt;0,VLOOKUP(B24,Anmeldeformular!$B$10:$O$109,6),"")</f>
        <v/>
      </c>
      <c r="F24" s="143"/>
    </row>
    <row r="25" spans="2:6" ht="18" x14ac:dyDescent="0.35">
      <c r="B25" s="129">
        <f t="array" ref="B25">IF(ISERROR(SMALL(IF((Anmeldeformular!$J$10:$J$109=Datenabgleich!$B$17)*(Anmeldeformular!$B$10:$B$109&lt;&gt;""),Anmeldeformular!$B$10:$B$109,""),Datenabgleich!A34)),0,SMALL(IF((Anmeldeformular!$J$10:$J$109=Datenabgleich!$B$17)*(Anmeldeformular!$B$10:$B$109&lt;&gt;""),Anmeldeformular!$B$10:$B$109,""),Datenabgleich!A34))</f>
        <v>0</v>
      </c>
      <c r="C25" s="126" t="str">
        <f>IF(B25&gt;0,VLOOKUP(B25,Anmeldeformular!$B$10:$O$109,2),"")</f>
        <v/>
      </c>
      <c r="D25" s="126" t="str">
        <f>IF(B25&gt;0,VLOOKUP(B25,Anmeldeformular!$B$10:$O$109,3),"")</f>
        <v/>
      </c>
      <c r="E25" s="126" t="str">
        <f>IF(B25&gt;0,VLOOKUP(B25,Anmeldeformular!$B$10:$O$109,6),"")</f>
        <v/>
      </c>
      <c r="F25" s="143"/>
    </row>
    <row r="26" spans="2:6" ht="18" x14ac:dyDescent="0.35">
      <c r="B26" s="129">
        <f t="array" ref="B26">IF(ISERROR(SMALL(IF((Anmeldeformular!$J$10:$J$109=Datenabgleich!$B$17)*(Anmeldeformular!$B$10:$B$109&lt;&gt;""),Anmeldeformular!$B$10:$B$109,""),Datenabgleich!A35)),0,SMALL(IF((Anmeldeformular!$J$10:$J$109=Datenabgleich!$B$17)*(Anmeldeformular!$B$10:$B$109&lt;&gt;""),Anmeldeformular!$B$10:$B$109,""),Datenabgleich!A35))</f>
        <v>0</v>
      </c>
      <c r="C26" s="126" t="str">
        <f>IF(B26&gt;0,VLOOKUP(B26,Anmeldeformular!$B$10:$O$109,2),"")</f>
        <v/>
      </c>
      <c r="D26" s="126" t="str">
        <f>IF(B26&gt;0,VLOOKUP(B26,Anmeldeformular!$B$10:$O$109,3),"")</f>
        <v/>
      </c>
      <c r="E26" s="126" t="str">
        <f>IF(B26&gt;0,VLOOKUP(B26,Anmeldeformular!$B$10:$O$109,6),"")</f>
        <v/>
      </c>
      <c r="F26" s="143"/>
    </row>
    <row r="27" spans="2:6" ht="18" x14ac:dyDescent="0.35">
      <c r="B27" s="129">
        <f t="array" ref="B27">IF(ISERROR(SMALL(IF((Anmeldeformular!$J$10:$J$109=Datenabgleich!$B$17)*(Anmeldeformular!$B$10:$B$109&lt;&gt;""),Anmeldeformular!$B$10:$B$109,""),Datenabgleich!A36)),0,SMALL(IF((Anmeldeformular!$J$10:$J$109=Datenabgleich!$B$17)*(Anmeldeformular!$B$10:$B$109&lt;&gt;""),Anmeldeformular!$B$10:$B$109,""),Datenabgleich!A36))</f>
        <v>0</v>
      </c>
      <c r="C27" s="126" t="str">
        <f>IF(B27&gt;0,VLOOKUP(B27,Anmeldeformular!$B$10:$O$109,2),"")</f>
        <v/>
      </c>
      <c r="D27" s="126" t="str">
        <f>IF(B27&gt;0,VLOOKUP(B27,Anmeldeformular!$B$10:$O$109,3),"")</f>
        <v/>
      </c>
      <c r="E27" s="126" t="str">
        <f>IF(B27&gt;0,VLOOKUP(B27,Anmeldeformular!$B$10:$O$109,6),"")</f>
        <v/>
      </c>
      <c r="F27" s="143"/>
    </row>
    <row r="28" spans="2:6" ht="18" x14ac:dyDescent="0.35">
      <c r="B28" s="129">
        <f t="array" ref="B28">IF(ISERROR(SMALL(IF((Anmeldeformular!$J$10:$J$109=Datenabgleich!$B$17)*(Anmeldeformular!$B$10:$B$109&lt;&gt;""),Anmeldeformular!$B$10:$B$109,""),Datenabgleich!A37)),0,SMALL(IF((Anmeldeformular!$J$10:$J$109=Datenabgleich!$B$17)*(Anmeldeformular!$B$10:$B$109&lt;&gt;""),Anmeldeformular!$B$10:$B$109,""),Datenabgleich!A37))</f>
        <v>0</v>
      </c>
      <c r="C28" s="126" t="str">
        <f>IF(B28&gt;0,VLOOKUP(B28,Anmeldeformular!$B$10:$O$109,2),"")</f>
        <v/>
      </c>
      <c r="D28" s="126" t="str">
        <f>IF(B28&gt;0,VLOOKUP(B28,Anmeldeformular!$B$10:$O$109,3),"")</f>
        <v/>
      </c>
      <c r="E28" s="126" t="str">
        <f>IF(B28&gt;0,VLOOKUP(B28,Anmeldeformular!$B$10:$O$109,6),"")</f>
        <v/>
      </c>
      <c r="F28" s="143"/>
    </row>
    <row r="29" spans="2:6" ht="18" x14ac:dyDescent="0.35">
      <c r="B29" s="129">
        <f t="array" ref="B29">IF(ISERROR(SMALL(IF((Anmeldeformular!$J$10:$J$109=Datenabgleich!$B$17)*(Anmeldeformular!$B$10:$B$109&lt;&gt;""),Anmeldeformular!$B$10:$B$109,""),Datenabgleich!A38)),0,SMALL(IF((Anmeldeformular!$J$10:$J$109=Datenabgleich!$B$17)*(Anmeldeformular!$B$10:$B$109&lt;&gt;""),Anmeldeformular!$B$10:$B$109,""),Datenabgleich!A38))</f>
        <v>0</v>
      </c>
      <c r="C29" s="126" t="str">
        <f>IF(B29&gt;0,VLOOKUP(B29,Anmeldeformular!$B$10:$O$109,2),"")</f>
        <v/>
      </c>
      <c r="D29" s="126" t="str">
        <f>IF(B29&gt;0,VLOOKUP(B29,Anmeldeformular!$B$10:$O$109,3),"")</f>
        <v/>
      </c>
      <c r="E29" s="126" t="str">
        <f>IF(B29&gt;0,VLOOKUP(B29,Anmeldeformular!$B$10:$O$109,6),"")</f>
        <v/>
      </c>
      <c r="F29" s="143"/>
    </row>
    <row r="30" spans="2:6" ht="18" x14ac:dyDescent="0.35">
      <c r="B30" s="129">
        <f t="array" ref="B30">IF(ISERROR(SMALL(IF((Anmeldeformular!$J$10:$J$109=Datenabgleich!$B$17)*(Anmeldeformular!$B$10:$B$109&lt;&gt;""),Anmeldeformular!$B$10:$B$109,""),Datenabgleich!A39)),0,SMALL(IF((Anmeldeformular!$J$10:$J$109=Datenabgleich!$B$17)*(Anmeldeformular!$B$10:$B$109&lt;&gt;""),Anmeldeformular!$B$10:$B$109,""),Datenabgleich!A39))</f>
        <v>0</v>
      </c>
      <c r="C30" s="126" t="str">
        <f>IF(B30&gt;0,VLOOKUP(B30,Anmeldeformular!$B$10:$O$109,2),"")</f>
        <v/>
      </c>
      <c r="D30" s="126" t="str">
        <f>IF(B30&gt;0,VLOOKUP(B30,Anmeldeformular!$B$10:$O$109,3),"")</f>
        <v/>
      </c>
      <c r="E30" s="126" t="str">
        <f>IF(B30&gt;0,VLOOKUP(B30,Anmeldeformular!$B$10:$O$109,6),"")</f>
        <v/>
      </c>
      <c r="F30" s="143"/>
    </row>
    <row r="31" spans="2:6" ht="18" x14ac:dyDescent="0.35">
      <c r="B31" s="129">
        <f t="array" ref="B31">IF(ISERROR(SMALL(IF((Anmeldeformular!$J$10:$J$109=Datenabgleich!$B$17)*(Anmeldeformular!$B$10:$B$109&lt;&gt;""),Anmeldeformular!$B$10:$B$109,""),Datenabgleich!A40)),0,SMALL(IF((Anmeldeformular!$J$10:$J$109=Datenabgleich!$B$17)*(Anmeldeformular!$B$10:$B$109&lt;&gt;""),Anmeldeformular!$B$10:$B$109,""),Datenabgleich!A40))</f>
        <v>0</v>
      </c>
      <c r="C31" s="126" t="str">
        <f>IF(B31&gt;0,VLOOKUP(B31,Anmeldeformular!$B$10:$O$109,2),"")</f>
        <v/>
      </c>
      <c r="D31" s="126" t="str">
        <f>IF(B31&gt;0,VLOOKUP(B31,Anmeldeformular!$B$10:$O$109,3),"")</f>
        <v/>
      </c>
      <c r="E31" s="126" t="str">
        <f>IF(B31&gt;0,VLOOKUP(B31,Anmeldeformular!$B$10:$O$109,6),"")</f>
        <v/>
      </c>
      <c r="F31" s="143"/>
    </row>
    <row r="32" spans="2:6" ht="18" x14ac:dyDescent="0.35">
      <c r="B32" s="129">
        <f t="array" ref="B32">IF(ISERROR(SMALL(IF((Anmeldeformular!$J$10:$J$109=Datenabgleich!$B$17)*(Anmeldeformular!$B$10:$B$109&lt;&gt;""),Anmeldeformular!$B$10:$B$109,""),Datenabgleich!A41)),0,SMALL(IF((Anmeldeformular!$J$10:$J$109=Datenabgleich!$B$17)*(Anmeldeformular!$B$10:$B$109&lt;&gt;""),Anmeldeformular!$B$10:$B$109,""),Datenabgleich!A41))</f>
        <v>0</v>
      </c>
      <c r="C32" s="126" t="str">
        <f>IF(B32&gt;0,VLOOKUP(B32,Anmeldeformular!$B$10:$O$109,2),"")</f>
        <v/>
      </c>
      <c r="D32" s="126" t="str">
        <f>IF(B32&gt;0,VLOOKUP(B32,Anmeldeformular!$B$10:$O$109,3),"")</f>
        <v/>
      </c>
      <c r="E32" s="126" t="str">
        <f>IF(B32&gt;0,VLOOKUP(B32,Anmeldeformular!$B$10:$O$109,6),"")</f>
        <v/>
      </c>
      <c r="F32" s="143"/>
    </row>
    <row r="33" spans="2:6" ht="18" x14ac:dyDescent="0.35">
      <c r="B33" s="129">
        <f t="array" ref="B33">IF(ISERROR(SMALL(IF((Anmeldeformular!$J$10:$J$109=Datenabgleich!$B$17)*(Anmeldeformular!$B$10:$B$109&lt;&gt;""),Anmeldeformular!$B$10:$B$109,""),Datenabgleich!A42)),0,SMALL(IF((Anmeldeformular!$J$10:$J$109=Datenabgleich!$B$17)*(Anmeldeformular!$B$10:$B$109&lt;&gt;""),Anmeldeformular!$B$10:$B$109,""),Datenabgleich!A42))</f>
        <v>0</v>
      </c>
      <c r="C33" s="126" t="str">
        <f>IF(B33&gt;0,VLOOKUP(B33,Anmeldeformular!$B$10:$O$109,2),"")</f>
        <v/>
      </c>
      <c r="D33" s="126" t="str">
        <f>IF(B33&gt;0,VLOOKUP(B33,Anmeldeformular!$B$10:$O$109,3),"")</f>
        <v/>
      </c>
      <c r="E33" s="126" t="str">
        <f>IF(B33&gt;0,VLOOKUP(B33,Anmeldeformular!$B$10:$O$109,6),"")</f>
        <v/>
      </c>
      <c r="F33" s="143"/>
    </row>
    <row r="34" spans="2:6" ht="18" x14ac:dyDescent="0.35">
      <c r="B34" s="129">
        <f t="array" ref="B34">IF(ISERROR(SMALL(IF((Anmeldeformular!$J$10:$J$109=Datenabgleich!$B$17)*(Anmeldeformular!$B$10:$B$109&lt;&gt;""),Anmeldeformular!$B$10:$B$109,""),Datenabgleich!A43)),0,SMALL(IF((Anmeldeformular!$J$10:$J$109=Datenabgleich!$B$17)*(Anmeldeformular!$B$10:$B$109&lt;&gt;""),Anmeldeformular!$B$10:$B$109,""),Datenabgleich!A43))</f>
        <v>0</v>
      </c>
      <c r="C34" s="126" t="str">
        <f>IF(B34&gt;0,VLOOKUP(B34,Anmeldeformular!$B$10:$O$109,2),"")</f>
        <v/>
      </c>
      <c r="D34" s="126" t="str">
        <f>IF(B34&gt;0,VLOOKUP(B34,Anmeldeformular!$B$10:$O$109,3),"")</f>
        <v/>
      </c>
      <c r="E34" s="126" t="str">
        <f>IF(B34&gt;0,VLOOKUP(B34,Anmeldeformular!$B$10:$O$109,6),"")</f>
        <v/>
      </c>
      <c r="F34" s="143"/>
    </row>
    <row r="35" spans="2:6" ht="18" x14ac:dyDescent="0.35">
      <c r="B35" s="129">
        <f t="array" ref="B35">IF(ISERROR(SMALL(IF((Anmeldeformular!$J$10:$J$109=Datenabgleich!$B$17)*(Anmeldeformular!$B$10:$B$109&lt;&gt;""),Anmeldeformular!$B$10:$B$109,""),Datenabgleich!A44)),0,SMALL(IF((Anmeldeformular!$J$10:$J$109=Datenabgleich!$B$17)*(Anmeldeformular!$B$10:$B$109&lt;&gt;""),Anmeldeformular!$B$10:$B$109,""),Datenabgleich!A44))</f>
        <v>0</v>
      </c>
      <c r="C35" s="126" t="str">
        <f>IF(B35&gt;0,VLOOKUP(B35,Anmeldeformular!$B$10:$O$109,2),"")</f>
        <v/>
      </c>
      <c r="D35" s="126" t="str">
        <f>IF(B35&gt;0,VLOOKUP(B35,Anmeldeformular!$B$10:$O$109,3),"")</f>
        <v/>
      </c>
      <c r="E35" s="126" t="str">
        <f>IF(B35&gt;0,VLOOKUP(B35,Anmeldeformular!$B$10:$O$109,6),"")</f>
        <v/>
      </c>
      <c r="F35" s="143"/>
    </row>
    <row r="36" spans="2:6" ht="18" x14ac:dyDescent="0.35">
      <c r="B36" s="129">
        <f t="array" ref="B36">IF(ISERROR(SMALL(IF((Anmeldeformular!$J$10:$J$109=Datenabgleich!$B$17)*(Anmeldeformular!$B$10:$B$109&lt;&gt;""),Anmeldeformular!$B$10:$B$109,""),Datenabgleich!A45)),0,SMALL(IF((Anmeldeformular!$J$10:$J$109=Datenabgleich!$B$17)*(Anmeldeformular!$B$10:$B$109&lt;&gt;""),Anmeldeformular!$B$10:$B$109,""),Datenabgleich!A45))</f>
        <v>0</v>
      </c>
      <c r="C36" s="126" t="str">
        <f>IF(B36&gt;0,VLOOKUP(B36,Anmeldeformular!$B$10:$O$109,2),"")</f>
        <v/>
      </c>
      <c r="D36" s="126" t="str">
        <f>IF(B36&gt;0,VLOOKUP(B36,Anmeldeformular!$B$10:$O$109,3),"")</f>
        <v/>
      </c>
      <c r="E36" s="126" t="str">
        <f>IF(B36&gt;0,VLOOKUP(B36,Anmeldeformular!$B$10:$O$109,6),"")</f>
        <v/>
      </c>
      <c r="F36" s="143"/>
    </row>
    <row r="37" spans="2:6" ht="18" x14ac:dyDescent="0.35">
      <c r="B37" s="129">
        <f t="array" ref="B37">IF(ISERROR(SMALL(IF((Anmeldeformular!$J$10:$J$109=Datenabgleich!$B$17)*(Anmeldeformular!$B$10:$B$109&lt;&gt;""),Anmeldeformular!$B$10:$B$109,""),Datenabgleich!A46)),0,SMALL(IF((Anmeldeformular!$J$10:$J$109=Datenabgleich!$B$17)*(Anmeldeformular!$B$10:$B$109&lt;&gt;""),Anmeldeformular!$B$10:$B$109,""),Datenabgleich!A46))</f>
        <v>0</v>
      </c>
      <c r="C37" s="126" t="str">
        <f>IF(B37&gt;0,VLOOKUP(B37,Anmeldeformular!$B$10:$O$109,2),"")</f>
        <v/>
      </c>
      <c r="D37" s="126" t="str">
        <f>IF(B37&gt;0,VLOOKUP(B37,Anmeldeformular!$B$10:$O$109,3),"")</f>
        <v/>
      </c>
      <c r="E37" s="126" t="str">
        <f>IF(B37&gt;0,VLOOKUP(B37,Anmeldeformular!$B$10:$O$109,6),"")</f>
        <v/>
      </c>
      <c r="F37" s="143"/>
    </row>
    <row r="38" spans="2:6" ht="18" x14ac:dyDescent="0.35">
      <c r="B38" s="129">
        <f t="array" ref="B38">IF(ISERROR(SMALL(IF((Anmeldeformular!$J$10:$J$109=Datenabgleich!$B$17)*(Anmeldeformular!$B$10:$B$109&lt;&gt;""),Anmeldeformular!$B$10:$B$109,""),Datenabgleich!A47)),0,SMALL(IF((Anmeldeformular!$J$10:$J$109=Datenabgleich!$B$17)*(Anmeldeformular!$B$10:$B$109&lt;&gt;""),Anmeldeformular!$B$10:$B$109,""),Datenabgleich!A47))</f>
        <v>0</v>
      </c>
      <c r="C38" s="126" t="str">
        <f>IF(B38&gt;0,VLOOKUP(B38,Anmeldeformular!$B$10:$O$109,2),"")</f>
        <v/>
      </c>
      <c r="D38" s="126" t="str">
        <f>IF(B38&gt;0,VLOOKUP(B38,Anmeldeformular!$B$10:$O$109,3),"")</f>
        <v/>
      </c>
      <c r="E38" s="126" t="str">
        <f>IF(B38&gt;0,VLOOKUP(B38,Anmeldeformular!$B$10:$O$109,6),"")</f>
        <v/>
      </c>
      <c r="F38" s="143"/>
    </row>
    <row r="39" spans="2:6" ht="18" x14ac:dyDescent="0.35">
      <c r="B39" s="129">
        <f t="array" ref="B39">IF(ISERROR(SMALL(IF((Anmeldeformular!$J$10:$J$109=Datenabgleich!$B$17)*(Anmeldeformular!$B$10:$B$109&lt;&gt;""),Anmeldeformular!$B$10:$B$109,""),Datenabgleich!A48)),0,SMALL(IF((Anmeldeformular!$J$10:$J$109=Datenabgleich!$B$17)*(Anmeldeformular!$B$10:$B$109&lt;&gt;""),Anmeldeformular!$B$10:$B$109,""),Datenabgleich!A48))</f>
        <v>0</v>
      </c>
      <c r="C39" s="126" t="str">
        <f>IF(B39&gt;0,VLOOKUP(B39,Anmeldeformular!$B$10:$O$109,2),"")</f>
        <v/>
      </c>
      <c r="D39" s="126" t="str">
        <f>IF(B39&gt;0,VLOOKUP(B39,Anmeldeformular!$B$10:$O$109,3),"")</f>
        <v/>
      </c>
      <c r="E39" s="126" t="str">
        <f>IF(B39&gt;0,VLOOKUP(B39,Anmeldeformular!$B$10:$O$109,6),"")</f>
        <v/>
      </c>
      <c r="F39" s="143"/>
    </row>
    <row r="40" spans="2:6" ht="18" x14ac:dyDescent="0.35">
      <c r="B40" s="129">
        <f t="array" ref="B40">IF(ISERROR(SMALL(IF((Anmeldeformular!$J$10:$J$109=Datenabgleich!$B$17)*(Anmeldeformular!$B$10:$B$109&lt;&gt;""),Anmeldeformular!$B$10:$B$109,""),Datenabgleich!A49)),0,SMALL(IF((Anmeldeformular!$J$10:$J$109=Datenabgleich!$B$17)*(Anmeldeformular!$B$10:$B$109&lt;&gt;""),Anmeldeformular!$B$10:$B$109,""),Datenabgleich!A49))</f>
        <v>0</v>
      </c>
      <c r="C40" s="126" t="str">
        <f>IF(B40&gt;0,VLOOKUP(B40,Anmeldeformular!$B$10:$O$109,2),"")</f>
        <v/>
      </c>
      <c r="D40" s="126" t="str">
        <f>IF(B40&gt;0,VLOOKUP(B40,Anmeldeformular!$B$10:$O$109,3),"")</f>
        <v/>
      </c>
      <c r="E40" s="126" t="str">
        <f>IF(B40&gt;0,VLOOKUP(B40,Anmeldeformular!$B$10:$O$109,6),"")</f>
        <v/>
      </c>
      <c r="F40" s="143"/>
    </row>
    <row r="41" spans="2:6" ht="18" x14ac:dyDescent="0.35">
      <c r="B41" s="129">
        <f t="array" ref="B41">IF(ISERROR(SMALL(IF((Anmeldeformular!$J$10:$J$109=Datenabgleich!$B$17)*(Anmeldeformular!$B$10:$B$109&lt;&gt;""),Anmeldeformular!$B$10:$B$109,""),Datenabgleich!A50)),0,SMALL(IF((Anmeldeformular!$J$10:$J$109=Datenabgleich!$B$17)*(Anmeldeformular!$B$10:$B$109&lt;&gt;""),Anmeldeformular!$B$10:$B$109,""),Datenabgleich!A50))</f>
        <v>0</v>
      </c>
      <c r="C41" s="126" t="str">
        <f>IF(B41&gt;0,VLOOKUP(B41,Anmeldeformular!$B$10:$O$109,2),"")</f>
        <v/>
      </c>
      <c r="D41" s="126" t="str">
        <f>IF(B41&gt;0,VLOOKUP(B41,Anmeldeformular!$B$10:$O$109,3),"")</f>
        <v/>
      </c>
      <c r="E41" s="126" t="str">
        <f>IF(B41&gt;0,VLOOKUP(B41,Anmeldeformular!$B$10:$O$109,6),"")</f>
        <v/>
      </c>
      <c r="F41" s="143"/>
    </row>
    <row r="42" spans="2:6" ht="18" x14ac:dyDescent="0.35">
      <c r="B42" s="129">
        <f t="array" ref="B42">IF(ISERROR(SMALL(IF((Anmeldeformular!$J$10:$J$109=Datenabgleich!$B$17)*(Anmeldeformular!$B$10:$B$109&lt;&gt;""),Anmeldeformular!$B$10:$B$109,""),Datenabgleich!A51)),0,SMALL(IF((Anmeldeformular!$J$10:$J$109=Datenabgleich!$B$17)*(Anmeldeformular!$B$10:$B$109&lt;&gt;""),Anmeldeformular!$B$10:$B$109,""),Datenabgleich!A51))</f>
        <v>0</v>
      </c>
      <c r="C42" s="126" t="str">
        <f>IF(B42&gt;0,VLOOKUP(B42,Anmeldeformular!$B$10:$O$109,2),"")</f>
        <v/>
      </c>
      <c r="D42" s="126" t="str">
        <f>IF(B42&gt;0,VLOOKUP(B42,Anmeldeformular!$B$10:$O$109,3),"")</f>
        <v/>
      </c>
      <c r="E42" s="126" t="str">
        <f>IF(B42&gt;0,VLOOKUP(B42,Anmeldeformular!$B$10:$O$109,6),"")</f>
        <v/>
      </c>
      <c r="F42" s="143"/>
    </row>
    <row r="43" spans="2:6" ht="18" x14ac:dyDescent="0.35">
      <c r="B43" s="129">
        <f t="array" ref="B43">IF(ISERROR(SMALL(IF((Anmeldeformular!$J$10:$J$109=Datenabgleich!$B$17)*(Anmeldeformular!$B$10:$B$109&lt;&gt;""),Anmeldeformular!$B$10:$B$109,""),Datenabgleich!A52)),0,SMALL(IF((Anmeldeformular!$J$10:$J$109=Datenabgleich!$B$17)*(Anmeldeformular!$B$10:$B$109&lt;&gt;""),Anmeldeformular!$B$10:$B$109,""),Datenabgleich!A52))</f>
        <v>0</v>
      </c>
      <c r="C43" s="126" t="str">
        <f>IF(B43&gt;0,VLOOKUP(B43,Anmeldeformular!$B$10:$O$109,2),"")</f>
        <v/>
      </c>
      <c r="D43" s="126" t="str">
        <f>IF(B43&gt;0,VLOOKUP(B43,Anmeldeformular!$B$10:$O$109,3),"")</f>
        <v/>
      </c>
      <c r="E43" s="126" t="str">
        <f>IF(B43&gt;0,VLOOKUP(B43,Anmeldeformular!$B$10:$O$109,6),"")</f>
        <v/>
      </c>
      <c r="F43" s="143"/>
    </row>
    <row r="44" spans="2:6" ht="18" x14ac:dyDescent="0.35">
      <c r="B44" s="129">
        <f t="array" ref="B44">IF(ISERROR(SMALL(IF((Anmeldeformular!$J$10:$J$109=Datenabgleich!$B$17)*(Anmeldeformular!$B$10:$B$109&lt;&gt;""),Anmeldeformular!$B$10:$B$109,""),Datenabgleich!A53)),0,SMALL(IF((Anmeldeformular!$J$10:$J$109=Datenabgleich!$B$17)*(Anmeldeformular!$B$10:$B$109&lt;&gt;""),Anmeldeformular!$B$10:$B$109,""),Datenabgleich!A53))</f>
        <v>0</v>
      </c>
      <c r="C44" s="126" t="str">
        <f>IF(B44&gt;0,VLOOKUP(B44,Anmeldeformular!$B$10:$O$109,2),"")</f>
        <v/>
      </c>
      <c r="D44" s="126" t="str">
        <f>IF(B44&gt;0,VLOOKUP(B44,Anmeldeformular!$B$10:$O$109,3),"")</f>
        <v/>
      </c>
      <c r="E44" s="126" t="str">
        <f>IF(B44&gt;0,VLOOKUP(B44,Anmeldeformular!$B$10:$O$109,6),"")</f>
        <v/>
      </c>
      <c r="F44" s="143"/>
    </row>
    <row r="45" spans="2:6" ht="18" x14ac:dyDescent="0.35">
      <c r="B45" s="129">
        <f t="array" ref="B45">IF(ISERROR(SMALL(IF((Anmeldeformular!$J$10:$J$109=Datenabgleich!$B$17)*(Anmeldeformular!$B$10:$B$109&lt;&gt;""),Anmeldeformular!$B$10:$B$109,""),Datenabgleich!A54)),0,SMALL(IF((Anmeldeformular!$J$10:$J$109=Datenabgleich!$B$17)*(Anmeldeformular!$B$10:$B$109&lt;&gt;""),Anmeldeformular!$B$10:$B$109,""),Datenabgleich!A54))</f>
        <v>0</v>
      </c>
      <c r="C45" s="126" t="str">
        <f>IF(B45&gt;0,VLOOKUP(B45,Anmeldeformular!$B$10:$O$109,2),"")</f>
        <v/>
      </c>
      <c r="D45" s="126" t="str">
        <f>IF(B45&gt;0,VLOOKUP(B45,Anmeldeformular!$B$10:$O$109,3),"")</f>
        <v/>
      </c>
      <c r="E45" s="126" t="str">
        <f>IF(B45&gt;0,VLOOKUP(B45,Anmeldeformular!$B$10:$O$109,6),"")</f>
        <v/>
      </c>
      <c r="F45" s="143"/>
    </row>
    <row r="46" spans="2:6" ht="18" x14ac:dyDescent="0.35">
      <c r="B46" s="129">
        <f t="array" ref="B46">IF(ISERROR(SMALL(IF((Anmeldeformular!$J$10:$J$109=Datenabgleich!$B$17)*(Anmeldeformular!$B$10:$B$109&lt;&gt;""),Anmeldeformular!$B$10:$B$109,""),Datenabgleich!A55)),0,SMALL(IF((Anmeldeformular!$J$10:$J$109=Datenabgleich!$B$17)*(Anmeldeformular!$B$10:$B$109&lt;&gt;""),Anmeldeformular!$B$10:$B$109,""),Datenabgleich!A55))</f>
        <v>0</v>
      </c>
      <c r="C46" s="126" t="str">
        <f>IF(B46&gt;0,VLOOKUP(B46,Anmeldeformular!$B$10:$O$109,2),"")</f>
        <v/>
      </c>
      <c r="D46" s="126" t="str">
        <f>IF(B46&gt;0,VLOOKUP(B46,Anmeldeformular!$B$10:$O$109,3),"")</f>
        <v/>
      </c>
      <c r="E46" s="126" t="str">
        <f>IF(B46&gt;0,VLOOKUP(B46,Anmeldeformular!$B$10:$O$109,6),"")</f>
        <v/>
      </c>
      <c r="F46" s="143"/>
    </row>
    <row r="47" spans="2:6" ht="18" x14ac:dyDescent="0.35">
      <c r="B47" s="129">
        <f t="array" ref="B47">IF(ISERROR(SMALL(IF((Anmeldeformular!$J$10:$J$109=Datenabgleich!$B$17)*(Anmeldeformular!$B$10:$B$109&lt;&gt;""),Anmeldeformular!$B$10:$B$109,""),Datenabgleich!A56)),0,SMALL(IF((Anmeldeformular!$J$10:$J$109=Datenabgleich!$B$17)*(Anmeldeformular!$B$10:$B$109&lt;&gt;""),Anmeldeformular!$B$10:$B$109,""),Datenabgleich!A56))</f>
        <v>0</v>
      </c>
      <c r="C47" s="126" t="str">
        <f>IF(B47&gt;0,VLOOKUP(B47,Anmeldeformular!$B$10:$O$109,2),"")</f>
        <v/>
      </c>
      <c r="D47" s="126" t="str">
        <f>IF(B47&gt;0,VLOOKUP(B47,Anmeldeformular!$B$10:$O$109,3),"")</f>
        <v/>
      </c>
      <c r="E47" s="126" t="str">
        <f>IF(B47&gt;0,VLOOKUP(B47,Anmeldeformular!$B$10:$O$109,6),"")</f>
        <v/>
      </c>
      <c r="F47" s="143"/>
    </row>
    <row r="48" spans="2:6" ht="18" x14ac:dyDescent="0.35">
      <c r="B48" s="129">
        <f t="array" ref="B48">IF(ISERROR(SMALL(IF((Anmeldeformular!$J$10:$J$109=Datenabgleich!$B$17)*(Anmeldeformular!$B$10:$B$109&lt;&gt;""),Anmeldeformular!$B$10:$B$109,""),Datenabgleich!A57)),0,SMALL(IF((Anmeldeformular!$J$10:$J$109=Datenabgleich!$B$17)*(Anmeldeformular!$B$10:$B$109&lt;&gt;""),Anmeldeformular!$B$10:$B$109,""),Datenabgleich!A57))</f>
        <v>0</v>
      </c>
      <c r="C48" s="126" t="str">
        <f>IF(B48&gt;0,VLOOKUP(B48,Anmeldeformular!$B$10:$O$109,2),"")</f>
        <v/>
      </c>
      <c r="D48" s="126" t="str">
        <f>IF(B48&gt;0,VLOOKUP(B48,Anmeldeformular!$B$10:$O$109,3),"")</f>
        <v/>
      </c>
      <c r="E48" s="126" t="str">
        <f>IF(B48&gt;0,VLOOKUP(B48,Anmeldeformular!$B$10:$O$109,6),"")</f>
        <v/>
      </c>
      <c r="F48" s="143"/>
    </row>
    <row r="49" spans="2:6" ht="18" x14ac:dyDescent="0.35">
      <c r="B49" s="129">
        <f t="array" ref="B49">IF(ISERROR(SMALL(IF((Anmeldeformular!$J$10:$J$109=Datenabgleich!$B$17)*(Anmeldeformular!$B$10:$B$109&lt;&gt;""),Anmeldeformular!$B$10:$B$109,""),Datenabgleich!A58)),0,SMALL(IF((Anmeldeformular!$J$10:$J$109=Datenabgleich!$B$17)*(Anmeldeformular!$B$10:$B$109&lt;&gt;""),Anmeldeformular!$B$10:$B$109,""),Datenabgleich!A58))</f>
        <v>0</v>
      </c>
      <c r="C49" s="126" t="str">
        <f>IF(B49&gt;0,VLOOKUP(B49,Anmeldeformular!$B$10:$O$109,2),"")</f>
        <v/>
      </c>
      <c r="D49" s="126" t="str">
        <f>IF(B49&gt;0,VLOOKUP(B49,Anmeldeformular!$B$10:$O$109,3),"")</f>
        <v/>
      </c>
      <c r="E49" s="126" t="str">
        <f>IF(B49&gt;0,VLOOKUP(B49,Anmeldeformular!$B$10:$O$109,6),"")</f>
        <v/>
      </c>
      <c r="F49" s="143"/>
    </row>
    <row r="50" spans="2:6" ht="18" x14ac:dyDescent="0.35">
      <c r="B50" s="129">
        <f t="array" ref="B50">IF(ISERROR(SMALL(IF((Anmeldeformular!$J$10:$J$109=Datenabgleich!$B$17)*(Anmeldeformular!$B$10:$B$109&lt;&gt;""),Anmeldeformular!$B$10:$B$109,""),Datenabgleich!A59)),0,SMALL(IF((Anmeldeformular!$J$10:$J$109=Datenabgleich!$B$17)*(Anmeldeformular!$B$10:$B$109&lt;&gt;""),Anmeldeformular!$B$10:$B$109,""),Datenabgleich!A59))</f>
        <v>0</v>
      </c>
      <c r="C50" s="126" t="str">
        <f>IF(B50&gt;0,VLOOKUP(B50,Anmeldeformular!$B$10:$O$109,2),"")</f>
        <v/>
      </c>
      <c r="D50" s="126" t="str">
        <f>IF(B50&gt;0,VLOOKUP(B50,Anmeldeformular!$B$10:$O$109,3),"")</f>
        <v/>
      </c>
      <c r="E50" s="126" t="str">
        <f>IF(B50&gt;0,VLOOKUP(B50,Anmeldeformular!$B$10:$O$109,6),"")</f>
        <v/>
      </c>
      <c r="F50" s="143"/>
    </row>
    <row r="51" spans="2:6" ht="18" x14ac:dyDescent="0.35">
      <c r="B51" s="129">
        <f t="array" ref="B51">IF(ISERROR(SMALL(IF((Anmeldeformular!$J$10:$J$109=Datenabgleich!$B$17)*(Anmeldeformular!$B$10:$B$109&lt;&gt;""),Anmeldeformular!$B$10:$B$109,""),Datenabgleich!A60)),0,SMALL(IF((Anmeldeformular!$J$10:$J$109=Datenabgleich!$B$17)*(Anmeldeformular!$B$10:$B$109&lt;&gt;""),Anmeldeformular!$B$10:$B$109,""),Datenabgleich!A60))</f>
        <v>0</v>
      </c>
      <c r="C51" s="126" t="str">
        <f>IF(B51&gt;0,VLOOKUP(B51,Anmeldeformular!$B$10:$O$109,2),"")</f>
        <v/>
      </c>
      <c r="D51" s="126" t="str">
        <f>IF(B51&gt;0,VLOOKUP(B51,Anmeldeformular!$B$10:$O$109,3),"")</f>
        <v/>
      </c>
      <c r="E51" s="126" t="str">
        <f>IF(B51&gt;0,VLOOKUP(B51,Anmeldeformular!$B$10:$O$109,6),"")</f>
        <v/>
      </c>
      <c r="F51" s="143"/>
    </row>
    <row r="52" spans="2:6" ht="18" x14ac:dyDescent="0.35">
      <c r="B52" s="129">
        <f t="array" ref="B52">IF(ISERROR(SMALL(IF((Anmeldeformular!$J$10:$J$109=Datenabgleich!$B$17)*(Anmeldeformular!$B$10:$B$109&lt;&gt;""),Anmeldeformular!$B$10:$B$109,""),Datenabgleich!A61)),0,SMALL(IF((Anmeldeformular!$J$10:$J$109=Datenabgleich!$B$17)*(Anmeldeformular!$B$10:$B$109&lt;&gt;""),Anmeldeformular!$B$10:$B$109,""),Datenabgleich!A61))</f>
        <v>0</v>
      </c>
      <c r="C52" s="126" t="str">
        <f>IF(B52&gt;0,VLOOKUP(B52,Anmeldeformular!$B$10:$O$109,2),"")</f>
        <v/>
      </c>
      <c r="D52" s="126" t="str">
        <f>IF(B52&gt;0,VLOOKUP(B52,Anmeldeformular!$B$10:$O$109,3),"")</f>
        <v/>
      </c>
      <c r="E52" s="126" t="str">
        <f>IF(B52&gt;0,VLOOKUP(B52,Anmeldeformular!$B$10:$O$109,6),"")</f>
        <v/>
      </c>
      <c r="F52" s="143"/>
    </row>
    <row r="53" spans="2:6" ht="18" x14ac:dyDescent="0.35">
      <c r="B53" s="129">
        <f t="array" ref="B53">IF(ISERROR(SMALL(IF((Anmeldeformular!$J$10:$J$109=Datenabgleich!$B$17)*(Anmeldeformular!$B$10:$B$109&lt;&gt;""),Anmeldeformular!$B$10:$B$109,""),Datenabgleich!A62)),0,SMALL(IF((Anmeldeformular!$J$10:$J$109=Datenabgleich!$B$17)*(Anmeldeformular!$B$10:$B$109&lt;&gt;""),Anmeldeformular!$B$10:$B$109,""),Datenabgleich!A62))</f>
        <v>0</v>
      </c>
      <c r="C53" s="126" t="str">
        <f>IF(B53&gt;0,VLOOKUP(B53,Anmeldeformular!$B$10:$O$109,2),"")</f>
        <v/>
      </c>
      <c r="D53" s="126" t="str">
        <f>IF(B53&gt;0,VLOOKUP(B53,Anmeldeformular!$B$10:$O$109,3),"")</f>
        <v/>
      </c>
      <c r="E53" s="126" t="str">
        <f>IF(B53&gt;0,VLOOKUP(B53,Anmeldeformular!$B$10:$O$109,6),"")</f>
        <v/>
      </c>
      <c r="F53" s="143"/>
    </row>
    <row r="54" spans="2:6" ht="18" x14ac:dyDescent="0.35">
      <c r="B54" s="129">
        <f t="array" ref="B54">IF(ISERROR(SMALL(IF((Anmeldeformular!$J$10:$J$109=Datenabgleich!$B$17)*(Anmeldeformular!$B$10:$B$109&lt;&gt;""),Anmeldeformular!$B$10:$B$109,""),Datenabgleich!A63)),0,SMALL(IF((Anmeldeformular!$J$10:$J$109=Datenabgleich!$B$17)*(Anmeldeformular!$B$10:$B$109&lt;&gt;""),Anmeldeformular!$B$10:$B$109,""),Datenabgleich!A63))</f>
        <v>0</v>
      </c>
      <c r="C54" s="126" t="str">
        <f>IF(B54&gt;0,VLOOKUP(B54,Anmeldeformular!$B$10:$O$109,2),"")</f>
        <v/>
      </c>
      <c r="D54" s="126" t="str">
        <f>IF(B54&gt;0,VLOOKUP(B54,Anmeldeformular!$B$10:$O$109,3),"")</f>
        <v/>
      </c>
      <c r="E54" s="126" t="str">
        <f>IF(B54&gt;0,VLOOKUP(B54,Anmeldeformular!$B$10:$O$109,6),"")</f>
        <v/>
      </c>
      <c r="F54" s="143"/>
    </row>
    <row r="55" spans="2:6" ht="18" x14ac:dyDescent="0.35">
      <c r="B55" s="129">
        <f t="array" ref="B55">IF(ISERROR(SMALL(IF((Anmeldeformular!$J$10:$J$109=Datenabgleich!$B$17)*(Anmeldeformular!$B$10:$B$109&lt;&gt;""),Anmeldeformular!$B$10:$B$109,""),Datenabgleich!A64)),0,SMALL(IF((Anmeldeformular!$J$10:$J$109=Datenabgleich!$B$17)*(Anmeldeformular!$B$10:$B$109&lt;&gt;""),Anmeldeformular!$B$10:$B$109,""),Datenabgleich!A64))</f>
        <v>0</v>
      </c>
      <c r="C55" s="126" t="str">
        <f>IF(B55&gt;0,VLOOKUP(B55,Anmeldeformular!$B$10:$O$109,2),"")</f>
        <v/>
      </c>
      <c r="D55" s="126" t="str">
        <f>IF(B55&gt;0,VLOOKUP(B55,Anmeldeformular!$B$10:$O$109,3),"")</f>
        <v/>
      </c>
      <c r="E55" s="126" t="str">
        <f>IF(B55&gt;0,VLOOKUP(B55,Anmeldeformular!$B$10:$O$109,6),"")</f>
        <v/>
      </c>
      <c r="F55" s="143"/>
    </row>
    <row r="56" spans="2:6" ht="18" x14ac:dyDescent="0.35">
      <c r="B56" s="129">
        <f t="array" ref="B56">IF(ISERROR(SMALL(IF((Anmeldeformular!$J$10:$J$109=Datenabgleich!$B$17)*(Anmeldeformular!$B$10:$B$109&lt;&gt;""),Anmeldeformular!$B$10:$B$109,""),Datenabgleich!A65)),0,SMALL(IF((Anmeldeformular!$J$10:$J$109=Datenabgleich!$B$17)*(Anmeldeformular!$B$10:$B$109&lt;&gt;""),Anmeldeformular!$B$10:$B$109,""),Datenabgleich!A65))</f>
        <v>0</v>
      </c>
      <c r="C56" s="126" t="str">
        <f>IF(B56&gt;0,VLOOKUP(B56,Anmeldeformular!$B$10:$O$109,2),"")</f>
        <v/>
      </c>
      <c r="D56" s="126" t="str">
        <f>IF(B56&gt;0,VLOOKUP(B56,Anmeldeformular!$B$10:$O$109,3),"")</f>
        <v/>
      </c>
      <c r="E56" s="126" t="str">
        <f>IF(B56&gt;0,VLOOKUP(B56,Anmeldeformular!$B$10:$O$109,6),"")</f>
        <v/>
      </c>
      <c r="F56" s="143"/>
    </row>
    <row r="57" spans="2:6" ht="18" x14ac:dyDescent="0.35">
      <c r="B57" s="129">
        <f t="array" ref="B57">IF(ISERROR(SMALL(IF((Anmeldeformular!$J$10:$J$109=Datenabgleich!$B$17)*(Anmeldeformular!$B$10:$B$109&lt;&gt;""),Anmeldeformular!$B$10:$B$109,""),Datenabgleich!A66)),0,SMALL(IF((Anmeldeformular!$J$10:$J$109=Datenabgleich!$B$17)*(Anmeldeformular!$B$10:$B$109&lt;&gt;""),Anmeldeformular!$B$10:$B$109,""),Datenabgleich!A66))</f>
        <v>0</v>
      </c>
      <c r="C57" s="126" t="str">
        <f>IF(B57&gt;0,VLOOKUP(B57,Anmeldeformular!$B$10:$O$109,2),"")</f>
        <v/>
      </c>
      <c r="D57" s="126" t="str">
        <f>IF(B57&gt;0,VLOOKUP(B57,Anmeldeformular!$B$10:$O$109,3),"")</f>
        <v/>
      </c>
      <c r="E57" s="126" t="str">
        <f>IF(B57&gt;0,VLOOKUP(B57,Anmeldeformular!$B$10:$O$109,6),"")</f>
        <v/>
      </c>
      <c r="F57" s="143"/>
    </row>
    <row r="58" spans="2:6" ht="18" x14ac:dyDescent="0.35">
      <c r="B58" s="129">
        <f t="array" ref="B58">IF(ISERROR(SMALL(IF((Anmeldeformular!$J$10:$J$109=Datenabgleich!$B$17)*(Anmeldeformular!$B$10:$B$109&lt;&gt;""),Anmeldeformular!$B$10:$B$109,""),Datenabgleich!A67)),0,SMALL(IF((Anmeldeformular!$J$10:$J$109=Datenabgleich!$B$17)*(Anmeldeformular!$B$10:$B$109&lt;&gt;""),Anmeldeformular!$B$10:$B$109,""),Datenabgleich!A67))</f>
        <v>0</v>
      </c>
      <c r="C58" s="126" t="str">
        <f>IF(B58&gt;0,VLOOKUP(B58,Anmeldeformular!$B$10:$O$109,2),"")</f>
        <v/>
      </c>
      <c r="D58" s="126" t="str">
        <f>IF(B58&gt;0,VLOOKUP(B58,Anmeldeformular!$B$10:$O$109,3),"")</f>
        <v/>
      </c>
      <c r="E58" s="126" t="str">
        <f>IF(B58&gt;0,VLOOKUP(B58,Anmeldeformular!$B$10:$O$109,6),"")</f>
        <v/>
      </c>
      <c r="F58" s="143"/>
    </row>
    <row r="59" spans="2:6" ht="18" x14ac:dyDescent="0.35">
      <c r="B59" s="129">
        <f t="array" ref="B59">IF(ISERROR(SMALL(IF((Anmeldeformular!$J$10:$J$109=Datenabgleich!$B$17)*(Anmeldeformular!$B$10:$B$109&lt;&gt;""),Anmeldeformular!$B$10:$B$109,""),Datenabgleich!A68)),0,SMALL(IF((Anmeldeformular!$J$10:$J$109=Datenabgleich!$B$17)*(Anmeldeformular!$B$10:$B$109&lt;&gt;""),Anmeldeformular!$B$10:$B$109,""),Datenabgleich!A68))</f>
        <v>0</v>
      </c>
      <c r="C59" s="126" t="str">
        <f>IF(B59&gt;0,VLOOKUP(B59,Anmeldeformular!$B$10:$O$109,2),"")</f>
        <v/>
      </c>
      <c r="D59" s="126" t="str">
        <f>IF(B59&gt;0,VLOOKUP(B59,Anmeldeformular!$B$10:$O$109,3),"")</f>
        <v/>
      </c>
      <c r="E59" s="126" t="str">
        <f>IF(B59&gt;0,VLOOKUP(B59,Anmeldeformular!$B$10:$O$109,6),"")</f>
        <v/>
      </c>
      <c r="F59" s="143"/>
    </row>
    <row r="60" spans="2:6" ht="18" x14ac:dyDescent="0.35">
      <c r="B60" s="129">
        <f t="array" ref="B60">IF(ISERROR(SMALL(IF((Anmeldeformular!$J$10:$J$109=Datenabgleich!$B$17)*(Anmeldeformular!$B$10:$B$109&lt;&gt;""),Anmeldeformular!$B$10:$B$109,""),Datenabgleich!A69)),0,SMALL(IF((Anmeldeformular!$J$10:$J$109=Datenabgleich!$B$17)*(Anmeldeformular!$B$10:$B$109&lt;&gt;""),Anmeldeformular!$B$10:$B$109,""),Datenabgleich!A69))</f>
        <v>0</v>
      </c>
      <c r="C60" s="126" t="str">
        <f>IF(B60&gt;0,VLOOKUP(B60,Anmeldeformular!$B$10:$O$109,2),"")</f>
        <v/>
      </c>
      <c r="D60" s="126" t="str">
        <f>IF(B60&gt;0,VLOOKUP(B60,Anmeldeformular!$B$10:$O$109,3),"")</f>
        <v/>
      </c>
      <c r="E60" s="126" t="str">
        <f>IF(B60&gt;0,VLOOKUP(B60,Anmeldeformular!$B$10:$O$109,6),"")</f>
        <v/>
      </c>
      <c r="F60" s="143"/>
    </row>
    <row r="61" spans="2:6" ht="18" x14ac:dyDescent="0.35">
      <c r="B61" s="129">
        <f t="array" ref="B61">IF(ISERROR(SMALL(IF((Anmeldeformular!$J$10:$J$109=Datenabgleich!$B$17)*(Anmeldeformular!$B$10:$B$109&lt;&gt;""),Anmeldeformular!$B$10:$B$109,""),Datenabgleich!A70)),0,SMALL(IF((Anmeldeformular!$J$10:$J$109=Datenabgleich!$B$17)*(Anmeldeformular!$B$10:$B$109&lt;&gt;""),Anmeldeformular!$B$10:$B$109,""),Datenabgleich!A70))</f>
        <v>0</v>
      </c>
      <c r="C61" s="126" t="str">
        <f>IF(B61&gt;0,VLOOKUP(B61,Anmeldeformular!$B$10:$O$109,2),"")</f>
        <v/>
      </c>
      <c r="D61" s="126" t="str">
        <f>IF(B61&gt;0,VLOOKUP(B61,Anmeldeformular!$B$10:$O$109,3),"")</f>
        <v/>
      </c>
      <c r="E61" s="126" t="str">
        <f>IF(B61&gt;0,VLOOKUP(B61,Anmeldeformular!$B$10:$O$109,6),"")</f>
        <v/>
      </c>
      <c r="F61" s="143"/>
    </row>
    <row r="62" spans="2:6" ht="18" x14ac:dyDescent="0.35">
      <c r="B62" s="129">
        <f t="array" ref="B62">IF(ISERROR(SMALL(IF((Anmeldeformular!$J$10:$J$109=Datenabgleich!$B$17)*(Anmeldeformular!$B$10:$B$109&lt;&gt;""),Anmeldeformular!$B$10:$B$109,""),Datenabgleich!A71)),0,SMALL(IF((Anmeldeformular!$J$10:$J$109=Datenabgleich!$B$17)*(Anmeldeformular!$B$10:$B$109&lt;&gt;""),Anmeldeformular!$B$10:$B$109,""),Datenabgleich!A71))</f>
        <v>0</v>
      </c>
      <c r="C62" s="126" t="str">
        <f>IF(B62&gt;0,VLOOKUP(B62,Anmeldeformular!$B$10:$O$109,2),"")</f>
        <v/>
      </c>
      <c r="D62" s="126" t="str">
        <f>IF(B62&gt;0,VLOOKUP(B62,Anmeldeformular!$B$10:$O$109,3),"")</f>
        <v/>
      </c>
      <c r="E62" s="126" t="str">
        <f>IF(B62&gt;0,VLOOKUP(B62,Anmeldeformular!$B$10:$O$109,6),"")</f>
        <v/>
      </c>
      <c r="F62" s="143"/>
    </row>
    <row r="63" spans="2:6" ht="18" x14ac:dyDescent="0.35">
      <c r="B63" s="129">
        <f t="array" ref="B63">IF(ISERROR(SMALL(IF((Anmeldeformular!$J$10:$J$109=Datenabgleich!$B$17)*(Anmeldeformular!$B$10:$B$109&lt;&gt;""),Anmeldeformular!$B$10:$B$109,""),Datenabgleich!A72)),0,SMALL(IF((Anmeldeformular!$J$10:$J$109=Datenabgleich!$B$17)*(Anmeldeformular!$B$10:$B$109&lt;&gt;""),Anmeldeformular!$B$10:$B$109,""),Datenabgleich!A72))</f>
        <v>0</v>
      </c>
      <c r="C63" s="126" t="str">
        <f>IF(B63&gt;0,VLOOKUP(B63,Anmeldeformular!$B$10:$O$109,2),"")</f>
        <v/>
      </c>
      <c r="D63" s="126" t="str">
        <f>IF(B63&gt;0,VLOOKUP(B63,Anmeldeformular!$B$10:$O$109,3),"")</f>
        <v/>
      </c>
      <c r="E63" s="126" t="str">
        <f>IF(B63&gt;0,VLOOKUP(B63,Anmeldeformular!$B$10:$O$109,6),"")</f>
        <v/>
      </c>
      <c r="F63" s="143"/>
    </row>
    <row r="64" spans="2:6" ht="18" x14ac:dyDescent="0.35">
      <c r="B64" s="129">
        <f t="array" ref="B64">IF(ISERROR(SMALL(IF((Anmeldeformular!$J$10:$J$109=Datenabgleich!$B$17)*(Anmeldeformular!$B$10:$B$109&lt;&gt;""),Anmeldeformular!$B$10:$B$109,""),Datenabgleich!A73)),0,SMALL(IF((Anmeldeformular!$J$10:$J$109=Datenabgleich!$B$17)*(Anmeldeformular!$B$10:$B$109&lt;&gt;""),Anmeldeformular!$B$10:$B$109,""),Datenabgleich!A73))</f>
        <v>0</v>
      </c>
      <c r="C64" s="126" t="str">
        <f>IF(B64&gt;0,VLOOKUP(B64,Anmeldeformular!$B$10:$O$109,2),"")</f>
        <v/>
      </c>
      <c r="D64" s="126" t="str">
        <f>IF(B64&gt;0,VLOOKUP(B64,Anmeldeformular!$B$10:$O$109,3),"")</f>
        <v/>
      </c>
      <c r="E64" s="126" t="str">
        <f>IF(B64&gt;0,VLOOKUP(B64,Anmeldeformular!$B$10:$O$109,6),"")</f>
        <v/>
      </c>
      <c r="F64" s="143"/>
    </row>
    <row r="65" spans="2:6" ht="18" x14ac:dyDescent="0.35">
      <c r="B65" s="129">
        <f t="array" ref="B65">IF(ISERROR(SMALL(IF((Anmeldeformular!$J$10:$J$109=Datenabgleich!$B$17)*(Anmeldeformular!$B$10:$B$109&lt;&gt;""),Anmeldeformular!$B$10:$B$109,""),Datenabgleich!A74)),0,SMALL(IF((Anmeldeformular!$J$10:$J$109=Datenabgleich!$B$17)*(Anmeldeformular!$B$10:$B$109&lt;&gt;""),Anmeldeformular!$B$10:$B$109,""),Datenabgleich!A74))</f>
        <v>0</v>
      </c>
      <c r="C65" s="126" t="str">
        <f>IF(B65&gt;0,VLOOKUP(B65,Anmeldeformular!$B$10:$O$109,2),"")</f>
        <v/>
      </c>
      <c r="D65" s="126" t="str">
        <f>IF(B65&gt;0,VLOOKUP(B65,Anmeldeformular!$B$10:$O$109,3),"")</f>
        <v/>
      </c>
      <c r="E65" s="126" t="str">
        <f>IF(B65&gt;0,VLOOKUP(B65,Anmeldeformular!$B$10:$O$109,6),"")</f>
        <v/>
      </c>
      <c r="F65" s="143"/>
    </row>
    <row r="66" spans="2:6" ht="18" x14ac:dyDescent="0.35">
      <c r="B66" s="129">
        <f t="array" ref="B66">IF(ISERROR(SMALL(IF((Anmeldeformular!$J$10:$J$109=Datenabgleich!$B$17)*(Anmeldeformular!$B$10:$B$109&lt;&gt;""),Anmeldeformular!$B$10:$B$109,""),Datenabgleich!A75)),0,SMALL(IF((Anmeldeformular!$J$10:$J$109=Datenabgleich!$B$17)*(Anmeldeformular!$B$10:$B$109&lt;&gt;""),Anmeldeformular!$B$10:$B$109,""),Datenabgleich!A75))</f>
        <v>0</v>
      </c>
      <c r="C66" s="126" t="str">
        <f>IF(B66&gt;0,VLOOKUP(B66,Anmeldeformular!$B$10:$O$109,2),"")</f>
        <v/>
      </c>
      <c r="D66" s="126" t="str">
        <f>IF(B66&gt;0,VLOOKUP(B66,Anmeldeformular!$B$10:$O$109,3),"")</f>
        <v/>
      </c>
      <c r="E66" s="126" t="str">
        <f>IF(B66&gt;0,VLOOKUP(B66,Anmeldeformular!$B$10:$O$109,6),"")</f>
        <v/>
      </c>
      <c r="F66" s="143"/>
    </row>
    <row r="67" spans="2:6" ht="18" x14ac:dyDescent="0.35">
      <c r="B67" s="129">
        <f t="array" ref="B67">IF(ISERROR(SMALL(IF((Anmeldeformular!$J$10:$J$109=Datenabgleich!$B$17)*(Anmeldeformular!$B$10:$B$109&lt;&gt;""),Anmeldeformular!$B$10:$B$109,""),Datenabgleich!A76)),0,SMALL(IF((Anmeldeformular!$J$10:$J$109=Datenabgleich!$B$17)*(Anmeldeformular!$B$10:$B$109&lt;&gt;""),Anmeldeformular!$B$10:$B$109,""),Datenabgleich!A76))</f>
        <v>0</v>
      </c>
      <c r="C67" s="126" t="str">
        <f>IF(B67&gt;0,VLOOKUP(B67,Anmeldeformular!$B$10:$O$109,2),"")</f>
        <v/>
      </c>
      <c r="D67" s="126" t="str">
        <f>IF(B67&gt;0,VLOOKUP(B67,Anmeldeformular!$B$10:$O$109,3),"")</f>
        <v/>
      </c>
      <c r="E67" s="126" t="str">
        <f>IF(B67&gt;0,VLOOKUP(B67,Anmeldeformular!$B$10:$O$109,6),"")</f>
        <v/>
      </c>
      <c r="F67" s="143"/>
    </row>
    <row r="68" spans="2:6" ht="18" x14ac:dyDescent="0.35">
      <c r="B68" s="129">
        <f t="array" ref="B68">IF(ISERROR(SMALL(IF((Anmeldeformular!$J$10:$J$109=Datenabgleich!$B$17)*(Anmeldeformular!$B$10:$B$109&lt;&gt;""),Anmeldeformular!$B$10:$B$109,""),Datenabgleich!A77)),0,SMALL(IF((Anmeldeformular!$J$10:$J$109=Datenabgleich!$B$17)*(Anmeldeformular!$B$10:$B$109&lt;&gt;""),Anmeldeformular!$B$10:$B$109,""),Datenabgleich!A77))</f>
        <v>0</v>
      </c>
      <c r="C68" s="126" t="str">
        <f>IF(B68&gt;0,VLOOKUP(B68,Anmeldeformular!$B$10:$O$109,2),"")</f>
        <v/>
      </c>
      <c r="D68" s="126" t="str">
        <f>IF(B68&gt;0,VLOOKUP(B68,Anmeldeformular!$B$10:$O$109,3),"")</f>
        <v/>
      </c>
      <c r="E68" s="126" t="str">
        <f>IF(B68&gt;0,VLOOKUP(B68,Anmeldeformular!$B$10:$O$109,6),"")</f>
        <v/>
      </c>
      <c r="F68" s="143"/>
    </row>
    <row r="69" spans="2:6" ht="18" x14ac:dyDescent="0.35">
      <c r="B69" s="129">
        <f t="array" ref="B69">IF(ISERROR(SMALL(IF((Anmeldeformular!$J$10:$J$109=Datenabgleich!$B$17)*(Anmeldeformular!$B$10:$B$109&lt;&gt;""),Anmeldeformular!$B$10:$B$109,""),Datenabgleich!A78)),0,SMALL(IF((Anmeldeformular!$J$10:$J$109=Datenabgleich!$B$17)*(Anmeldeformular!$B$10:$B$109&lt;&gt;""),Anmeldeformular!$B$10:$B$109,""),Datenabgleich!A78))</f>
        <v>0</v>
      </c>
      <c r="C69" s="126" t="str">
        <f>IF(B69&gt;0,VLOOKUP(B69,Anmeldeformular!$B$10:$O$109,2),"")</f>
        <v/>
      </c>
      <c r="D69" s="126" t="str">
        <f>IF(B69&gt;0,VLOOKUP(B69,Anmeldeformular!$B$10:$O$109,3),"")</f>
        <v/>
      </c>
      <c r="E69" s="126" t="str">
        <f>IF(B69&gt;0,VLOOKUP(B69,Anmeldeformular!$B$10:$O$109,6),"")</f>
        <v/>
      </c>
      <c r="F69" s="143"/>
    </row>
    <row r="70" spans="2:6" ht="18" x14ac:dyDescent="0.35">
      <c r="B70" s="129">
        <f t="array" ref="B70">IF(ISERROR(SMALL(IF((Anmeldeformular!$J$10:$J$109=Datenabgleich!$B$17)*(Anmeldeformular!$B$10:$B$109&lt;&gt;""),Anmeldeformular!$B$10:$B$109,""),Datenabgleich!A79)),0,SMALL(IF((Anmeldeformular!$J$10:$J$109=Datenabgleich!$B$17)*(Anmeldeformular!$B$10:$B$109&lt;&gt;""),Anmeldeformular!$B$10:$B$109,""),Datenabgleich!A79))</f>
        <v>0</v>
      </c>
      <c r="C70" s="126" t="str">
        <f>IF(B70&gt;0,VLOOKUP(B70,Anmeldeformular!$B$10:$O$109,2),"")</f>
        <v/>
      </c>
      <c r="D70" s="126" t="str">
        <f>IF(B70&gt;0,VLOOKUP(B70,Anmeldeformular!$B$10:$O$109,3),"")</f>
        <v/>
      </c>
      <c r="E70" s="126" t="str">
        <f>IF(B70&gt;0,VLOOKUP(B70,Anmeldeformular!$B$10:$O$109,6),"")</f>
        <v/>
      </c>
      <c r="F70" s="143"/>
    </row>
    <row r="71" spans="2:6" ht="18" x14ac:dyDescent="0.35">
      <c r="B71" s="129">
        <f t="array" ref="B71">IF(ISERROR(SMALL(IF((Anmeldeformular!$J$10:$J$109=Datenabgleich!$B$17)*(Anmeldeformular!$B$10:$B$109&lt;&gt;""),Anmeldeformular!$B$10:$B$109,""),Datenabgleich!A80)),0,SMALL(IF((Anmeldeformular!$J$10:$J$109=Datenabgleich!$B$17)*(Anmeldeformular!$B$10:$B$109&lt;&gt;""),Anmeldeformular!$B$10:$B$109,""),Datenabgleich!A80))</f>
        <v>0</v>
      </c>
      <c r="C71" s="126" t="str">
        <f>IF(B71&gt;0,VLOOKUP(B71,Anmeldeformular!$B$10:$O$109,2),"")</f>
        <v/>
      </c>
      <c r="D71" s="126" t="str">
        <f>IF(B71&gt;0,VLOOKUP(B71,Anmeldeformular!$B$10:$O$109,3),"")</f>
        <v/>
      </c>
      <c r="E71" s="126" t="str">
        <f>IF(B71&gt;0,VLOOKUP(B71,Anmeldeformular!$B$10:$O$109,6),"")</f>
        <v/>
      </c>
      <c r="F71" s="143"/>
    </row>
    <row r="72" spans="2:6" ht="18" x14ac:dyDescent="0.35">
      <c r="B72" s="129">
        <f t="array" ref="B72">IF(ISERROR(SMALL(IF((Anmeldeformular!$J$10:$J$109=Datenabgleich!$B$17)*(Anmeldeformular!$B$10:$B$109&lt;&gt;""),Anmeldeformular!$B$10:$B$109,""),Datenabgleich!A81)),0,SMALL(IF((Anmeldeformular!$J$10:$J$109=Datenabgleich!$B$17)*(Anmeldeformular!$B$10:$B$109&lt;&gt;""),Anmeldeformular!$B$10:$B$109,""),Datenabgleich!A81))</f>
        <v>0</v>
      </c>
      <c r="C72" s="126" t="str">
        <f>IF(B72&gt;0,VLOOKUP(B72,Anmeldeformular!$B$10:$O$109,2),"")</f>
        <v/>
      </c>
      <c r="D72" s="126" t="str">
        <f>IF(B72&gt;0,VLOOKUP(B72,Anmeldeformular!$B$10:$O$109,3),"")</f>
        <v/>
      </c>
      <c r="E72" s="126" t="str">
        <f>IF(B72&gt;0,VLOOKUP(B72,Anmeldeformular!$B$10:$O$109,6),"")</f>
        <v/>
      </c>
      <c r="F72" s="143"/>
    </row>
    <row r="73" spans="2:6" ht="18" x14ac:dyDescent="0.35">
      <c r="B73" s="129">
        <f t="array" ref="B73">IF(ISERROR(SMALL(IF((Anmeldeformular!$J$10:$J$109=Datenabgleich!$B$17)*(Anmeldeformular!$B$10:$B$109&lt;&gt;""),Anmeldeformular!$B$10:$B$109,""),Datenabgleich!A82)),0,SMALL(IF((Anmeldeformular!$J$10:$J$109=Datenabgleich!$B$17)*(Anmeldeformular!$B$10:$B$109&lt;&gt;""),Anmeldeformular!$B$10:$B$109,""),Datenabgleich!A82))</f>
        <v>0</v>
      </c>
      <c r="C73" s="126" t="str">
        <f>IF(B73&gt;0,VLOOKUP(B73,Anmeldeformular!$B$10:$O$109,2),"")</f>
        <v/>
      </c>
      <c r="D73" s="126" t="str">
        <f>IF(B73&gt;0,VLOOKUP(B73,Anmeldeformular!$B$10:$O$109,3),"")</f>
        <v/>
      </c>
      <c r="E73" s="126" t="str">
        <f>IF(B73&gt;0,VLOOKUP(B73,Anmeldeformular!$B$10:$O$109,6),"")</f>
        <v/>
      </c>
      <c r="F73" s="143"/>
    </row>
    <row r="74" spans="2:6" ht="18" x14ac:dyDescent="0.35">
      <c r="B74" s="129">
        <f t="array" ref="B74">IF(ISERROR(SMALL(IF((Anmeldeformular!$J$10:$J$109=Datenabgleich!$B$17)*(Anmeldeformular!$B$10:$B$109&lt;&gt;""),Anmeldeformular!$B$10:$B$109,""),Datenabgleich!A83)),0,SMALL(IF((Anmeldeformular!$J$10:$J$109=Datenabgleich!$B$17)*(Anmeldeformular!$B$10:$B$109&lt;&gt;""),Anmeldeformular!$B$10:$B$109,""),Datenabgleich!A83))</f>
        <v>0</v>
      </c>
      <c r="C74" s="126" t="str">
        <f>IF(B74&gt;0,VLOOKUP(B74,Anmeldeformular!$B$10:$O$109,2),"")</f>
        <v/>
      </c>
      <c r="D74" s="126" t="str">
        <f>IF(B74&gt;0,VLOOKUP(B74,Anmeldeformular!$B$10:$O$109,3),"")</f>
        <v/>
      </c>
      <c r="E74" s="126" t="str">
        <f>IF(B74&gt;0,VLOOKUP(B74,Anmeldeformular!$B$10:$O$109,6),"")</f>
        <v/>
      </c>
      <c r="F74" s="143"/>
    </row>
    <row r="75" spans="2:6" ht="18" x14ac:dyDescent="0.35">
      <c r="B75" s="129">
        <f t="array" ref="B75">IF(ISERROR(SMALL(IF((Anmeldeformular!$J$10:$J$109=Datenabgleich!$B$17)*(Anmeldeformular!$B$10:$B$109&lt;&gt;""),Anmeldeformular!$B$10:$B$109,""),Datenabgleich!A84)),0,SMALL(IF((Anmeldeformular!$J$10:$J$109=Datenabgleich!$B$17)*(Anmeldeformular!$B$10:$B$109&lt;&gt;""),Anmeldeformular!$B$10:$B$109,""),Datenabgleich!A84))</f>
        <v>0</v>
      </c>
      <c r="C75" s="126" t="str">
        <f>IF(B75&gt;0,VLOOKUP(B75,Anmeldeformular!$B$10:$O$109,2),"")</f>
        <v/>
      </c>
      <c r="D75" s="126" t="str">
        <f>IF(B75&gt;0,VLOOKUP(B75,Anmeldeformular!$B$10:$O$109,3),"")</f>
        <v/>
      </c>
      <c r="E75" s="126" t="str">
        <f>IF(B75&gt;0,VLOOKUP(B75,Anmeldeformular!$B$10:$O$109,6),"")</f>
        <v/>
      </c>
      <c r="F75" s="143"/>
    </row>
    <row r="76" spans="2:6" ht="18" x14ac:dyDescent="0.35">
      <c r="B76" s="129">
        <f t="array" ref="B76">IF(ISERROR(SMALL(IF((Anmeldeformular!$J$10:$J$109=Datenabgleich!$B$17)*(Anmeldeformular!$B$10:$B$109&lt;&gt;""),Anmeldeformular!$B$10:$B$109,""),Datenabgleich!A85)),0,SMALL(IF((Anmeldeformular!$J$10:$J$109=Datenabgleich!$B$17)*(Anmeldeformular!$B$10:$B$109&lt;&gt;""),Anmeldeformular!$B$10:$B$109,""),Datenabgleich!A85))</f>
        <v>0</v>
      </c>
      <c r="C76" s="126" t="str">
        <f>IF(B76&gt;0,VLOOKUP(B76,Anmeldeformular!$B$10:$O$109,2),"")</f>
        <v/>
      </c>
      <c r="D76" s="126" t="str">
        <f>IF(B76&gt;0,VLOOKUP(B76,Anmeldeformular!$B$10:$O$109,3),"")</f>
        <v/>
      </c>
      <c r="E76" s="126" t="str">
        <f>IF(B76&gt;0,VLOOKUP(B76,Anmeldeformular!$B$10:$O$109,6),"")</f>
        <v/>
      </c>
      <c r="F76" s="143"/>
    </row>
    <row r="77" spans="2:6" ht="18" x14ac:dyDescent="0.35">
      <c r="B77" s="129">
        <f t="array" ref="B77">IF(ISERROR(SMALL(IF((Anmeldeformular!$J$10:$J$109=Datenabgleich!$B$17)*(Anmeldeformular!$B$10:$B$109&lt;&gt;""),Anmeldeformular!$B$10:$B$109,""),Datenabgleich!A86)),0,SMALL(IF((Anmeldeformular!$J$10:$J$109=Datenabgleich!$B$17)*(Anmeldeformular!$B$10:$B$109&lt;&gt;""),Anmeldeformular!$B$10:$B$109,""),Datenabgleich!A86))</f>
        <v>0</v>
      </c>
      <c r="C77" s="126" t="str">
        <f>IF(B77&gt;0,VLOOKUP(B77,Anmeldeformular!$B$10:$O$109,2),"")</f>
        <v/>
      </c>
      <c r="D77" s="126" t="str">
        <f>IF(B77&gt;0,VLOOKUP(B77,Anmeldeformular!$B$10:$O$109,3),"")</f>
        <v/>
      </c>
      <c r="E77" s="126" t="str">
        <f>IF(B77&gt;0,VLOOKUP(B77,Anmeldeformular!$B$10:$O$109,6),"")</f>
        <v/>
      </c>
      <c r="F77" s="143"/>
    </row>
    <row r="78" spans="2:6" ht="18" x14ac:dyDescent="0.35">
      <c r="B78" s="129">
        <f t="array" ref="B78">IF(ISERROR(SMALL(IF((Anmeldeformular!$J$10:$J$109=Datenabgleich!$B$17)*(Anmeldeformular!$B$10:$B$109&lt;&gt;""),Anmeldeformular!$B$10:$B$109,""),Datenabgleich!A87)),0,SMALL(IF((Anmeldeformular!$J$10:$J$109=Datenabgleich!$B$17)*(Anmeldeformular!$B$10:$B$109&lt;&gt;""),Anmeldeformular!$B$10:$B$109,""),Datenabgleich!A87))</f>
        <v>0</v>
      </c>
      <c r="C78" s="126" t="str">
        <f>IF(B78&gt;0,VLOOKUP(B78,Anmeldeformular!$B$10:$O$109,2),"")</f>
        <v/>
      </c>
      <c r="D78" s="126" t="str">
        <f>IF(B78&gt;0,VLOOKUP(B78,Anmeldeformular!$B$10:$O$109,3),"")</f>
        <v/>
      </c>
      <c r="E78" s="126" t="str">
        <f>IF(B78&gt;0,VLOOKUP(B78,Anmeldeformular!$B$10:$O$109,6),"")</f>
        <v/>
      </c>
      <c r="F78" s="143"/>
    </row>
    <row r="79" spans="2:6" ht="18" x14ac:dyDescent="0.35">
      <c r="B79" s="129">
        <f t="array" ref="B79">IF(ISERROR(SMALL(IF((Anmeldeformular!$J$10:$J$109=Datenabgleich!$B$17)*(Anmeldeformular!$B$10:$B$109&lt;&gt;""),Anmeldeformular!$B$10:$B$109,""),Datenabgleich!A88)),0,SMALL(IF((Anmeldeformular!$J$10:$J$109=Datenabgleich!$B$17)*(Anmeldeformular!$B$10:$B$109&lt;&gt;""),Anmeldeformular!$B$10:$B$109,""),Datenabgleich!A88))</f>
        <v>0</v>
      </c>
      <c r="C79" s="126" t="str">
        <f>IF(B79&gt;0,VLOOKUP(B79,Anmeldeformular!$B$10:$O$109,2),"")</f>
        <v/>
      </c>
      <c r="D79" s="126" t="str">
        <f>IF(B79&gt;0,VLOOKUP(B79,Anmeldeformular!$B$10:$O$109,3),"")</f>
        <v/>
      </c>
      <c r="E79" s="126" t="str">
        <f>IF(B79&gt;0,VLOOKUP(B79,Anmeldeformular!$B$10:$O$109,6),"")</f>
        <v/>
      </c>
      <c r="F79" s="143"/>
    </row>
    <row r="80" spans="2:6" ht="18" x14ac:dyDescent="0.35">
      <c r="B80" s="129">
        <f t="array" ref="B80">IF(ISERROR(SMALL(IF((Anmeldeformular!$J$10:$J$109=Datenabgleich!$B$17)*(Anmeldeformular!$B$10:$B$109&lt;&gt;""),Anmeldeformular!$B$10:$B$109,""),Datenabgleich!A89)),0,SMALL(IF((Anmeldeformular!$J$10:$J$109=Datenabgleich!$B$17)*(Anmeldeformular!$B$10:$B$109&lt;&gt;""),Anmeldeformular!$B$10:$B$109,""),Datenabgleich!A89))</f>
        <v>0</v>
      </c>
      <c r="C80" s="126" t="str">
        <f>IF(B80&gt;0,VLOOKUP(B80,Anmeldeformular!$B$10:$O$109,2),"")</f>
        <v/>
      </c>
      <c r="D80" s="126" t="str">
        <f>IF(B80&gt;0,VLOOKUP(B80,Anmeldeformular!$B$10:$O$109,3),"")</f>
        <v/>
      </c>
      <c r="E80" s="126" t="str">
        <f>IF(B80&gt;0,VLOOKUP(B80,Anmeldeformular!$B$10:$O$109,6),"")</f>
        <v/>
      </c>
      <c r="F80" s="143"/>
    </row>
    <row r="81" spans="2:6" ht="18" x14ac:dyDescent="0.35">
      <c r="B81" s="129">
        <f t="array" ref="B81">IF(ISERROR(SMALL(IF((Anmeldeformular!$J$10:$J$109=Datenabgleich!$B$17)*(Anmeldeformular!$B$10:$B$109&lt;&gt;""),Anmeldeformular!$B$10:$B$109,""),Datenabgleich!A90)),0,SMALL(IF((Anmeldeformular!$J$10:$J$109=Datenabgleich!$B$17)*(Anmeldeformular!$B$10:$B$109&lt;&gt;""),Anmeldeformular!$B$10:$B$109,""),Datenabgleich!A90))</f>
        <v>0</v>
      </c>
      <c r="C81" s="126" t="str">
        <f>IF(B81&gt;0,VLOOKUP(B81,Anmeldeformular!$B$10:$O$109,2),"")</f>
        <v/>
      </c>
      <c r="D81" s="126" t="str">
        <f>IF(B81&gt;0,VLOOKUP(B81,Anmeldeformular!$B$10:$O$109,3),"")</f>
        <v/>
      </c>
      <c r="E81" s="126" t="str">
        <f>IF(B81&gt;0,VLOOKUP(B81,Anmeldeformular!$B$10:$O$109,6),"")</f>
        <v/>
      </c>
      <c r="F81" s="143"/>
    </row>
    <row r="82" spans="2:6" ht="18" x14ac:dyDescent="0.35">
      <c r="B82" s="129">
        <f t="array" ref="B82">IF(ISERROR(SMALL(IF((Anmeldeformular!$J$10:$J$109=Datenabgleich!$B$17)*(Anmeldeformular!$B$10:$B$109&lt;&gt;""),Anmeldeformular!$B$10:$B$109,""),Datenabgleich!A91)),0,SMALL(IF((Anmeldeformular!$J$10:$J$109=Datenabgleich!$B$17)*(Anmeldeformular!$B$10:$B$109&lt;&gt;""),Anmeldeformular!$B$10:$B$109,""),Datenabgleich!A91))</f>
        <v>0</v>
      </c>
      <c r="C82" s="126" t="str">
        <f>IF(B82&gt;0,VLOOKUP(B82,Anmeldeformular!$B$10:$O$109,2),"")</f>
        <v/>
      </c>
      <c r="D82" s="126" t="str">
        <f>IF(B82&gt;0,VLOOKUP(B82,Anmeldeformular!$B$10:$O$109,3),"")</f>
        <v/>
      </c>
      <c r="E82" s="126" t="str">
        <f>IF(B82&gt;0,VLOOKUP(B82,Anmeldeformular!$B$10:$O$109,6),"")</f>
        <v/>
      </c>
      <c r="F82" s="143"/>
    </row>
    <row r="83" spans="2:6" ht="18" x14ac:dyDescent="0.35">
      <c r="B83" s="129">
        <f t="array" ref="B83">IF(ISERROR(SMALL(IF((Anmeldeformular!$J$10:$J$109=Datenabgleich!$B$17)*(Anmeldeformular!$B$10:$B$109&lt;&gt;""),Anmeldeformular!$B$10:$B$109,""),Datenabgleich!A92)),0,SMALL(IF((Anmeldeformular!$J$10:$J$109=Datenabgleich!$B$17)*(Anmeldeformular!$B$10:$B$109&lt;&gt;""),Anmeldeformular!$B$10:$B$109,""),Datenabgleich!A92))</f>
        <v>0</v>
      </c>
      <c r="C83" s="126" t="str">
        <f>IF(B83&gt;0,VLOOKUP(B83,Anmeldeformular!$B$10:$O$109,2),"")</f>
        <v/>
      </c>
      <c r="D83" s="126" t="str">
        <f>IF(B83&gt;0,VLOOKUP(B83,Anmeldeformular!$B$10:$O$109,3),"")</f>
        <v/>
      </c>
      <c r="E83" s="126" t="str">
        <f>IF(B83&gt;0,VLOOKUP(B83,Anmeldeformular!$B$10:$O$109,6),"")</f>
        <v/>
      </c>
      <c r="F83" s="143"/>
    </row>
    <row r="84" spans="2:6" ht="18" x14ac:dyDescent="0.35">
      <c r="B84" s="129">
        <f t="array" ref="B84">IF(ISERROR(SMALL(IF((Anmeldeformular!$J$10:$J$109=Datenabgleich!$B$17)*(Anmeldeformular!$B$10:$B$109&lt;&gt;""),Anmeldeformular!$B$10:$B$109,""),Datenabgleich!A93)),0,SMALL(IF((Anmeldeformular!$J$10:$J$109=Datenabgleich!$B$17)*(Anmeldeformular!$B$10:$B$109&lt;&gt;""),Anmeldeformular!$B$10:$B$109,""),Datenabgleich!A93))</f>
        <v>0</v>
      </c>
      <c r="C84" s="126" t="str">
        <f>IF(B84&gt;0,VLOOKUP(B84,Anmeldeformular!$B$10:$O$109,2),"")</f>
        <v/>
      </c>
      <c r="D84" s="126" t="str">
        <f>IF(B84&gt;0,VLOOKUP(B84,Anmeldeformular!$B$10:$O$109,3),"")</f>
        <v/>
      </c>
      <c r="E84" s="126" t="str">
        <f>IF(B84&gt;0,VLOOKUP(B84,Anmeldeformular!$B$10:$O$109,6),"")</f>
        <v/>
      </c>
      <c r="F84" s="143"/>
    </row>
    <row r="85" spans="2:6" ht="18" x14ac:dyDescent="0.35">
      <c r="B85" s="129">
        <f t="array" ref="B85">IF(ISERROR(SMALL(IF((Anmeldeformular!$J$10:$J$109=Datenabgleich!$B$17)*(Anmeldeformular!$B$10:$B$109&lt;&gt;""),Anmeldeformular!$B$10:$B$109,""),Datenabgleich!A94)),0,SMALL(IF((Anmeldeformular!$J$10:$J$109=Datenabgleich!$B$17)*(Anmeldeformular!$B$10:$B$109&lt;&gt;""),Anmeldeformular!$B$10:$B$109,""),Datenabgleich!A94))</f>
        <v>0</v>
      </c>
      <c r="C85" s="126" t="str">
        <f>IF(B85&gt;0,VLOOKUP(B85,Anmeldeformular!$B$10:$O$109,2),"")</f>
        <v/>
      </c>
      <c r="D85" s="126" t="str">
        <f>IF(B85&gt;0,VLOOKUP(B85,Anmeldeformular!$B$10:$O$109,3),"")</f>
        <v/>
      </c>
      <c r="E85" s="126" t="str">
        <f>IF(B85&gt;0,VLOOKUP(B85,Anmeldeformular!$B$10:$O$109,6),"")</f>
        <v/>
      </c>
      <c r="F85" s="143"/>
    </row>
    <row r="86" spans="2:6" ht="18" x14ac:dyDescent="0.35">
      <c r="B86" s="129">
        <f t="array" ref="B86">IF(ISERROR(SMALL(IF((Anmeldeformular!$J$10:$J$109=Datenabgleich!$B$17)*(Anmeldeformular!$B$10:$B$109&lt;&gt;""),Anmeldeformular!$B$10:$B$109,""),Datenabgleich!A95)),0,SMALL(IF((Anmeldeformular!$J$10:$J$109=Datenabgleich!$B$17)*(Anmeldeformular!$B$10:$B$109&lt;&gt;""),Anmeldeformular!$B$10:$B$109,""),Datenabgleich!A95))</f>
        <v>0</v>
      </c>
      <c r="C86" s="126" t="str">
        <f>IF(B86&gt;0,VLOOKUP(B86,Anmeldeformular!$B$10:$O$109,2),"")</f>
        <v/>
      </c>
      <c r="D86" s="126" t="str">
        <f>IF(B86&gt;0,VLOOKUP(B86,Anmeldeformular!$B$10:$O$109,3),"")</f>
        <v/>
      </c>
      <c r="E86" s="126" t="str">
        <f>IF(B86&gt;0,VLOOKUP(B86,Anmeldeformular!$B$10:$O$109,6),"")</f>
        <v/>
      </c>
      <c r="F86" s="143"/>
    </row>
    <row r="87" spans="2:6" ht="18" x14ac:dyDescent="0.35">
      <c r="B87" s="129">
        <f t="array" ref="B87">IF(ISERROR(SMALL(IF((Anmeldeformular!$J$10:$J$109=Datenabgleich!$B$17)*(Anmeldeformular!$B$10:$B$109&lt;&gt;""),Anmeldeformular!$B$10:$B$109,""),Datenabgleich!A96)),0,SMALL(IF((Anmeldeformular!$J$10:$J$109=Datenabgleich!$B$17)*(Anmeldeformular!$B$10:$B$109&lt;&gt;""),Anmeldeformular!$B$10:$B$109,""),Datenabgleich!A96))</f>
        <v>0</v>
      </c>
      <c r="C87" s="126" t="str">
        <f>IF(B87&gt;0,VLOOKUP(B87,Anmeldeformular!$B$10:$O$109,2),"")</f>
        <v/>
      </c>
      <c r="D87" s="126" t="str">
        <f>IF(B87&gt;0,VLOOKUP(B87,Anmeldeformular!$B$10:$O$109,3),"")</f>
        <v/>
      </c>
      <c r="E87" s="126" t="str">
        <f>IF(B87&gt;0,VLOOKUP(B87,Anmeldeformular!$B$10:$O$109,6),"")</f>
        <v/>
      </c>
      <c r="F87" s="143"/>
    </row>
    <row r="88" spans="2:6" ht="18" x14ac:dyDescent="0.35">
      <c r="B88" s="129">
        <f t="array" ref="B88">IF(ISERROR(SMALL(IF((Anmeldeformular!$J$10:$J$109=Datenabgleich!$B$17)*(Anmeldeformular!$B$10:$B$109&lt;&gt;""),Anmeldeformular!$B$10:$B$109,""),Datenabgleich!A97)),0,SMALL(IF((Anmeldeformular!$J$10:$J$109=Datenabgleich!$B$17)*(Anmeldeformular!$B$10:$B$109&lt;&gt;""),Anmeldeformular!$B$10:$B$109,""),Datenabgleich!A97))</f>
        <v>0</v>
      </c>
      <c r="C88" s="126" t="str">
        <f>IF(B88&gt;0,VLOOKUP(B88,Anmeldeformular!$B$10:$O$109,2),"")</f>
        <v/>
      </c>
      <c r="D88" s="126" t="str">
        <f>IF(B88&gt;0,VLOOKUP(B88,Anmeldeformular!$B$10:$O$109,3),"")</f>
        <v/>
      </c>
      <c r="E88" s="126" t="str">
        <f>IF(B88&gt;0,VLOOKUP(B88,Anmeldeformular!$B$10:$O$109,6),"")</f>
        <v/>
      </c>
      <c r="F88" s="143"/>
    </row>
    <row r="89" spans="2:6" ht="18" x14ac:dyDescent="0.35">
      <c r="B89" s="129">
        <f t="array" ref="B89">IF(ISERROR(SMALL(IF((Anmeldeformular!$J$10:$J$109=Datenabgleich!$B$17)*(Anmeldeformular!$B$10:$B$109&lt;&gt;""),Anmeldeformular!$B$10:$B$109,""),Datenabgleich!A98)),0,SMALL(IF((Anmeldeformular!$J$10:$J$109=Datenabgleich!$B$17)*(Anmeldeformular!$B$10:$B$109&lt;&gt;""),Anmeldeformular!$B$10:$B$109,""),Datenabgleich!A98))</f>
        <v>0</v>
      </c>
      <c r="C89" s="126" t="str">
        <f>IF(B89&gt;0,VLOOKUP(B89,Anmeldeformular!$B$10:$O$109,2),"")</f>
        <v/>
      </c>
      <c r="D89" s="126" t="str">
        <f>IF(B89&gt;0,VLOOKUP(B89,Anmeldeformular!$B$10:$O$109,3),"")</f>
        <v/>
      </c>
      <c r="E89" s="126" t="str">
        <f>IF(B89&gt;0,VLOOKUP(B89,Anmeldeformular!$B$10:$O$109,6),"")</f>
        <v/>
      </c>
      <c r="F89" s="143"/>
    </row>
    <row r="90" spans="2:6" ht="18" x14ac:dyDescent="0.35">
      <c r="B90" s="129">
        <f t="array" ref="B90">IF(ISERROR(SMALL(IF((Anmeldeformular!$J$10:$J$109=Datenabgleich!$B$17)*(Anmeldeformular!$B$10:$B$109&lt;&gt;""),Anmeldeformular!$B$10:$B$109,""),Datenabgleich!A99)),0,SMALL(IF((Anmeldeformular!$J$10:$J$109=Datenabgleich!$B$17)*(Anmeldeformular!$B$10:$B$109&lt;&gt;""),Anmeldeformular!$B$10:$B$109,""),Datenabgleich!A99))</f>
        <v>0</v>
      </c>
      <c r="C90" s="126" t="str">
        <f>IF(B90&gt;0,VLOOKUP(B90,Anmeldeformular!$B$10:$O$109,2),"")</f>
        <v/>
      </c>
      <c r="D90" s="126" t="str">
        <f>IF(B90&gt;0,VLOOKUP(B90,Anmeldeformular!$B$10:$O$109,3),"")</f>
        <v/>
      </c>
      <c r="E90" s="126" t="str">
        <f>IF(B90&gt;0,VLOOKUP(B90,Anmeldeformular!$B$10:$O$109,6),"")</f>
        <v/>
      </c>
      <c r="F90" s="143"/>
    </row>
    <row r="91" spans="2:6" ht="18" x14ac:dyDescent="0.35">
      <c r="B91" s="129">
        <f t="array" ref="B91">IF(ISERROR(SMALL(IF((Anmeldeformular!$J$10:$J$109=Datenabgleich!$B$17)*(Anmeldeformular!$B$10:$B$109&lt;&gt;""),Anmeldeformular!$B$10:$B$109,""),Datenabgleich!A100)),0,SMALL(IF((Anmeldeformular!$J$10:$J$109=Datenabgleich!$B$17)*(Anmeldeformular!$B$10:$B$109&lt;&gt;""),Anmeldeformular!$B$10:$B$109,""),Datenabgleich!A100))</f>
        <v>0</v>
      </c>
      <c r="C91" s="126" t="str">
        <f>IF(B91&gt;0,VLOOKUP(B91,Anmeldeformular!$B$10:$O$109,2),"")</f>
        <v/>
      </c>
      <c r="D91" s="126" t="str">
        <f>IF(B91&gt;0,VLOOKUP(B91,Anmeldeformular!$B$10:$O$109,3),"")</f>
        <v/>
      </c>
      <c r="E91" s="126" t="str">
        <f>IF(B91&gt;0,VLOOKUP(B91,Anmeldeformular!$B$10:$O$109,6),"")</f>
        <v/>
      </c>
      <c r="F91" s="143"/>
    </row>
    <row r="92" spans="2:6" ht="18" x14ac:dyDescent="0.35">
      <c r="B92" s="129">
        <f t="array" ref="B92">IF(ISERROR(SMALL(IF((Anmeldeformular!$J$10:$J$109=Datenabgleich!$B$17)*(Anmeldeformular!$B$10:$B$109&lt;&gt;""),Anmeldeformular!$B$10:$B$109,""),Datenabgleich!A101)),0,SMALL(IF((Anmeldeformular!$J$10:$J$109=Datenabgleich!$B$17)*(Anmeldeformular!$B$10:$B$109&lt;&gt;""),Anmeldeformular!$B$10:$B$109,""),Datenabgleich!A101))</f>
        <v>0</v>
      </c>
      <c r="C92" s="126" t="str">
        <f>IF(B92&gt;0,VLOOKUP(B92,Anmeldeformular!$B$10:$O$109,2),"")</f>
        <v/>
      </c>
      <c r="D92" s="126" t="str">
        <f>IF(B92&gt;0,VLOOKUP(B92,Anmeldeformular!$B$10:$O$109,3),"")</f>
        <v/>
      </c>
      <c r="E92" s="126" t="str">
        <f>IF(B92&gt;0,VLOOKUP(B92,Anmeldeformular!$B$10:$O$109,6),"")</f>
        <v/>
      </c>
      <c r="F92" s="143"/>
    </row>
    <row r="93" spans="2:6" ht="18" x14ac:dyDescent="0.35">
      <c r="B93" s="129">
        <f t="array" ref="B93">IF(ISERROR(SMALL(IF((Anmeldeformular!$J$10:$J$109=Datenabgleich!$B$17)*(Anmeldeformular!$B$10:$B$109&lt;&gt;""),Anmeldeformular!$B$10:$B$109,""),Datenabgleich!A102)),0,SMALL(IF((Anmeldeformular!$J$10:$J$109=Datenabgleich!$B$17)*(Anmeldeformular!$B$10:$B$109&lt;&gt;""),Anmeldeformular!$B$10:$B$109,""),Datenabgleich!A102))</f>
        <v>0</v>
      </c>
      <c r="C93" s="126" t="str">
        <f>IF(B93&gt;0,VLOOKUP(B93,Anmeldeformular!$B$10:$O$109,2),"")</f>
        <v/>
      </c>
      <c r="D93" s="126" t="str">
        <f>IF(B93&gt;0,VLOOKUP(B93,Anmeldeformular!$B$10:$O$109,3),"")</f>
        <v/>
      </c>
      <c r="E93" s="126" t="str">
        <f>IF(B93&gt;0,VLOOKUP(B93,Anmeldeformular!$B$10:$O$109,6),"")</f>
        <v/>
      </c>
      <c r="F93" s="143"/>
    </row>
    <row r="94" spans="2:6" ht="18" x14ac:dyDescent="0.35">
      <c r="B94" s="129">
        <f t="array" ref="B94">IF(ISERROR(SMALL(IF((Anmeldeformular!$J$10:$J$109=Datenabgleich!$B$17)*(Anmeldeformular!$B$10:$B$109&lt;&gt;""),Anmeldeformular!$B$10:$B$109,""),Datenabgleich!A103)),0,SMALL(IF((Anmeldeformular!$J$10:$J$109=Datenabgleich!$B$17)*(Anmeldeformular!$B$10:$B$109&lt;&gt;""),Anmeldeformular!$B$10:$B$109,""),Datenabgleich!A103))</f>
        <v>0</v>
      </c>
      <c r="C94" s="126" t="str">
        <f>IF(B94&gt;0,VLOOKUP(B94,Anmeldeformular!$B$10:$O$109,2),"")</f>
        <v/>
      </c>
      <c r="D94" s="126" t="str">
        <f>IF(B94&gt;0,VLOOKUP(B94,Anmeldeformular!$B$10:$O$109,3),"")</f>
        <v/>
      </c>
      <c r="E94" s="126" t="str">
        <f>IF(B94&gt;0,VLOOKUP(B94,Anmeldeformular!$B$10:$O$109,6),"")</f>
        <v/>
      </c>
      <c r="F94" s="143"/>
    </row>
    <row r="95" spans="2:6" ht="18" x14ac:dyDescent="0.35">
      <c r="B95" s="129">
        <f t="array" ref="B95">IF(ISERROR(SMALL(IF((Anmeldeformular!$J$10:$J$109=Datenabgleich!$B$17)*(Anmeldeformular!$B$10:$B$109&lt;&gt;""),Anmeldeformular!$B$10:$B$109,""),Datenabgleich!A104)),0,SMALL(IF((Anmeldeformular!$J$10:$J$109=Datenabgleich!$B$17)*(Anmeldeformular!$B$10:$B$109&lt;&gt;""),Anmeldeformular!$B$10:$B$109,""),Datenabgleich!A104))</f>
        <v>0</v>
      </c>
      <c r="C95" s="126" t="str">
        <f>IF(B95&gt;0,VLOOKUP(B95,Anmeldeformular!$B$10:$O$109,2),"")</f>
        <v/>
      </c>
      <c r="D95" s="126" t="str">
        <f>IF(B95&gt;0,VLOOKUP(B95,Anmeldeformular!$B$10:$O$109,3),"")</f>
        <v/>
      </c>
      <c r="E95" s="126" t="str">
        <f>IF(B95&gt;0,VLOOKUP(B95,Anmeldeformular!$B$10:$O$109,6),"")</f>
        <v/>
      </c>
      <c r="F95" s="143"/>
    </row>
    <row r="96" spans="2:6" ht="18" x14ac:dyDescent="0.35">
      <c r="B96" s="129">
        <f t="array" ref="B96">IF(ISERROR(SMALL(IF((Anmeldeformular!$J$10:$J$109=Datenabgleich!$B$17)*(Anmeldeformular!$B$10:$B$109&lt;&gt;""),Anmeldeformular!$B$10:$B$109,""),Datenabgleich!A105)),0,SMALL(IF((Anmeldeformular!$J$10:$J$109=Datenabgleich!$B$17)*(Anmeldeformular!$B$10:$B$109&lt;&gt;""),Anmeldeformular!$B$10:$B$109,""),Datenabgleich!A105))</f>
        <v>0</v>
      </c>
      <c r="C96" s="126" t="str">
        <f>IF(B96&gt;0,VLOOKUP(B96,Anmeldeformular!$B$10:$O$109,2),"")</f>
        <v/>
      </c>
      <c r="D96" s="126" t="str">
        <f>IF(B96&gt;0,VLOOKUP(B96,Anmeldeformular!$B$10:$O$109,3),"")</f>
        <v/>
      </c>
      <c r="E96" s="126" t="str">
        <f>IF(B96&gt;0,VLOOKUP(B96,Anmeldeformular!$B$10:$O$109,6),"")</f>
        <v/>
      </c>
      <c r="F96" s="143"/>
    </row>
    <row r="97" spans="2:6" ht="18" x14ac:dyDescent="0.35">
      <c r="B97" s="129">
        <f t="array" ref="B97">IF(ISERROR(SMALL(IF((Anmeldeformular!$J$10:$J$109=Datenabgleich!$B$17)*(Anmeldeformular!$B$10:$B$109&lt;&gt;""),Anmeldeformular!$B$10:$B$109,""),Datenabgleich!A106)),0,SMALL(IF((Anmeldeformular!$J$10:$J$109=Datenabgleich!$B$17)*(Anmeldeformular!$B$10:$B$109&lt;&gt;""),Anmeldeformular!$B$10:$B$109,""),Datenabgleich!A106))</f>
        <v>0</v>
      </c>
      <c r="C97" s="126" t="str">
        <f>IF(B97&gt;0,VLOOKUP(B97,Anmeldeformular!$B$10:$O$109,2),"")</f>
        <v/>
      </c>
      <c r="D97" s="126" t="str">
        <f>IF(B97&gt;0,VLOOKUP(B97,Anmeldeformular!$B$10:$O$109,3),"")</f>
        <v/>
      </c>
      <c r="E97" s="126" t="str">
        <f>IF(B97&gt;0,VLOOKUP(B97,Anmeldeformular!$B$10:$O$109,6),"")</f>
        <v/>
      </c>
      <c r="F97" s="143"/>
    </row>
    <row r="98" spans="2:6" ht="18" x14ac:dyDescent="0.35">
      <c r="B98" s="129">
        <f t="array" ref="B98">IF(ISERROR(SMALL(IF((Anmeldeformular!$J$10:$J$109=Datenabgleich!$B$17)*(Anmeldeformular!$B$10:$B$109&lt;&gt;""),Anmeldeformular!$B$10:$B$109,""),Datenabgleich!A107)),0,SMALL(IF((Anmeldeformular!$J$10:$J$109=Datenabgleich!$B$17)*(Anmeldeformular!$B$10:$B$109&lt;&gt;""),Anmeldeformular!$B$10:$B$109,""),Datenabgleich!A107))</f>
        <v>0</v>
      </c>
      <c r="C98" s="126" t="str">
        <f>IF(B98&gt;0,VLOOKUP(B98,Anmeldeformular!$B$10:$O$109,2),"")</f>
        <v/>
      </c>
      <c r="D98" s="126" t="str">
        <f>IF(B98&gt;0,VLOOKUP(B98,Anmeldeformular!$B$10:$O$109,3),"")</f>
        <v/>
      </c>
      <c r="E98" s="126" t="str">
        <f>IF(B98&gt;0,VLOOKUP(B98,Anmeldeformular!$B$10:$O$109,6),"")</f>
        <v/>
      </c>
      <c r="F98" s="143"/>
    </row>
    <row r="99" spans="2:6" ht="18" x14ac:dyDescent="0.35">
      <c r="B99" s="129">
        <f t="array" ref="B99">IF(ISERROR(SMALL(IF((Anmeldeformular!$J$10:$J$109=Datenabgleich!$B$17)*(Anmeldeformular!$B$10:$B$109&lt;&gt;""),Anmeldeformular!$B$10:$B$109,""),Datenabgleich!A108)),0,SMALL(IF((Anmeldeformular!$J$10:$J$109=Datenabgleich!$B$17)*(Anmeldeformular!$B$10:$B$109&lt;&gt;""),Anmeldeformular!$B$10:$B$109,""),Datenabgleich!A108))</f>
        <v>0</v>
      </c>
      <c r="C99" s="126" t="str">
        <f>IF(B99&gt;0,VLOOKUP(B99,Anmeldeformular!$B$10:$O$109,2),"")</f>
        <v/>
      </c>
      <c r="D99" s="126" t="str">
        <f>IF(B99&gt;0,VLOOKUP(B99,Anmeldeformular!$B$10:$O$109,3),"")</f>
        <v/>
      </c>
      <c r="E99" s="126" t="str">
        <f>IF(B99&gt;0,VLOOKUP(B99,Anmeldeformular!$B$10:$O$109,6),"")</f>
        <v/>
      </c>
      <c r="F99" s="143"/>
    </row>
    <row r="100" spans="2:6" ht="18" x14ac:dyDescent="0.35">
      <c r="B100" s="129">
        <f t="array" ref="B100">IF(ISERROR(SMALL(IF((Anmeldeformular!$J$10:$J$109=Datenabgleich!$B$17)*(Anmeldeformular!$B$10:$B$109&lt;&gt;""),Anmeldeformular!$B$10:$B$109,""),Datenabgleich!A109)),0,SMALL(IF((Anmeldeformular!$J$10:$J$109=Datenabgleich!$B$17)*(Anmeldeformular!$B$10:$B$109&lt;&gt;""),Anmeldeformular!$B$10:$B$109,""),Datenabgleich!A109))</f>
        <v>0</v>
      </c>
      <c r="C100" s="126" t="str">
        <f>IF(B100&gt;0,VLOOKUP(B100,Anmeldeformular!$B$10:$O$109,2),"")</f>
        <v/>
      </c>
      <c r="D100" s="126" t="str">
        <f>IF(B100&gt;0,VLOOKUP(B100,Anmeldeformular!$B$10:$O$109,3),"")</f>
        <v/>
      </c>
      <c r="E100" s="126" t="str">
        <f>IF(B100&gt;0,VLOOKUP(B100,Anmeldeformular!$B$10:$O$109,6),"")</f>
        <v/>
      </c>
      <c r="F100" s="143"/>
    </row>
    <row r="101" spans="2:6" ht="18" x14ac:dyDescent="0.35">
      <c r="B101" s="129">
        <f t="array" ref="B101">IF(ISERROR(SMALL(IF((Anmeldeformular!$J$10:$J$109=Datenabgleich!$B$17)*(Anmeldeformular!$B$10:$B$109&lt;&gt;""),Anmeldeformular!$B$10:$B$109,""),Datenabgleich!A110)),0,SMALL(IF((Anmeldeformular!$J$10:$J$109=Datenabgleich!$B$17)*(Anmeldeformular!$B$10:$B$109&lt;&gt;""),Anmeldeformular!$B$10:$B$109,""),Datenabgleich!A110))</f>
        <v>0</v>
      </c>
      <c r="C101" s="126" t="str">
        <f>IF(B101&gt;0,VLOOKUP(B101,Anmeldeformular!$B$10:$O$109,2),"")</f>
        <v/>
      </c>
      <c r="D101" s="126" t="str">
        <f>IF(B101&gt;0,VLOOKUP(B101,Anmeldeformular!$B$10:$O$109,3),"")</f>
        <v/>
      </c>
      <c r="E101" s="126" t="str">
        <f>IF(B101&gt;0,VLOOKUP(B101,Anmeldeformular!$B$10:$O$109,6),"")</f>
        <v/>
      </c>
      <c r="F101" s="143"/>
    </row>
    <row r="102" spans="2:6" ht="18" x14ac:dyDescent="0.35">
      <c r="B102" s="129">
        <f t="array" ref="B102">IF(ISERROR(SMALL(IF((Anmeldeformular!$J$10:$J$109=Datenabgleich!$B$17)*(Anmeldeformular!$B$10:$B$109&lt;&gt;""),Anmeldeformular!$B$10:$B$109,""),Datenabgleich!A111)),0,SMALL(IF((Anmeldeformular!$J$10:$J$109=Datenabgleich!$B$17)*(Anmeldeformular!$B$10:$B$109&lt;&gt;""),Anmeldeformular!$B$10:$B$109,""),Datenabgleich!A111))</f>
        <v>0</v>
      </c>
      <c r="C102" s="126" t="str">
        <f>IF(B102&gt;0,VLOOKUP(B102,Anmeldeformular!$B$10:$O$109,2),"")</f>
        <v/>
      </c>
      <c r="D102" s="126" t="str">
        <f>IF(B102&gt;0,VLOOKUP(B102,Anmeldeformular!$B$10:$O$109,3),"")</f>
        <v/>
      </c>
      <c r="E102" s="126" t="str">
        <f>IF(B102&gt;0,VLOOKUP(B102,Anmeldeformular!$B$10:$O$109,6),"")</f>
        <v/>
      </c>
      <c r="F102" s="143"/>
    </row>
    <row r="103" spans="2:6" ht="18" x14ac:dyDescent="0.35">
      <c r="B103" s="129">
        <f t="array" ref="B103">IF(ISERROR(SMALL(IF((Anmeldeformular!$J$10:$J$109=Datenabgleich!$B$17)*(Anmeldeformular!$B$10:$B$109&lt;&gt;""),Anmeldeformular!$B$10:$B$109,""),Datenabgleich!A112)),0,SMALL(IF((Anmeldeformular!$J$10:$J$109=Datenabgleich!$B$17)*(Anmeldeformular!$B$10:$B$109&lt;&gt;""),Anmeldeformular!$B$10:$B$109,""),Datenabgleich!A112))</f>
        <v>0</v>
      </c>
      <c r="C103" s="126" t="str">
        <f>IF(B103&gt;0,VLOOKUP(B103,Anmeldeformular!$B$10:$O$109,2),"")</f>
        <v/>
      </c>
      <c r="D103" s="126" t="str">
        <f>IF(B103&gt;0,VLOOKUP(B103,Anmeldeformular!$B$10:$O$109,3),"")</f>
        <v/>
      </c>
      <c r="E103" s="126" t="str">
        <f>IF(B103&gt;0,VLOOKUP(B103,Anmeldeformular!$B$10:$O$109,6),"")</f>
        <v/>
      </c>
      <c r="F103" s="143"/>
    </row>
    <row r="104" spans="2:6" ht="18" x14ac:dyDescent="0.35">
      <c r="B104" s="129">
        <f t="array" ref="B104">IF(ISERROR(SMALL(IF((Anmeldeformular!$J$10:$J$109=Datenabgleich!$B$17)*(Anmeldeformular!$B$10:$B$109&lt;&gt;""),Anmeldeformular!$B$10:$B$109,""),Datenabgleich!A113)),0,SMALL(IF((Anmeldeformular!$J$10:$J$109=Datenabgleich!$B$17)*(Anmeldeformular!$B$10:$B$109&lt;&gt;""),Anmeldeformular!$B$10:$B$109,""),Datenabgleich!A113))</f>
        <v>0</v>
      </c>
      <c r="C104" s="126" t="str">
        <f>IF(B104&gt;0,VLOOKUP(B104,Anmeldeformular!$B$10:$O$109,2),"")</f>
        <v/>
      </c>
      <c r="D104" s="126" t="str">
        <f>IF(B104&gt;0,VLOOKUP(B104,Anmeldeformular!$B$10:$O$109,3),"")</f>
        <v/>
      </c>
      <c r="E104" s="126" t="str">
        <f>IF(B104&gt;0,VLOOKUP(B104,Anmeldeformular!$B$10:$O$109,6),"")</f>
        <v/>
      </c>
      <c r="F104" s="143"/>
    </row>
    <row r="105" spans="2:6" ht="18" x14ac:dyDescent="0.35">
      <c r="B105" s="129">
        <f t="array" ref="B105">IF(ISERROR(SMALL(IF((Anmeldeformular!$J$10:$J$109=Datenabgleich!$B$17)*(Anmeldeformular!$B$10:$B$109&lt;&gt;""),Anmeldeformular!$B$10:$B$109,""),Datenabgleich!A114)),0,SMALL(IF((Anmeldeformular!$J$10:$J$109=Datenabgleich!$B$17)*(Anmeldeformular!$B$10:$B$109&lt;&gt;""),Anmeldeformular!$B$10:$B$109,""),Datenabgleich!A114))</f>
        <v>0</v>
      </c>
      <c r="C105" s="126" t="str">
        <f>IF(B105&gt;0,VLOOKUP(B105,Anmeldeformular!$B$10:$O$109,2),"")</f>
        <v/>
      </c>
      <c r="D105" s="126" t="str">
        <f>IF(B105&gt;0,VLOOKUP(B105,Anmeldeformular!$B$10:$O$109,3),"")</f>
        <v/>
      </c>
      <c r="E105" s="126" t="str">
        <f>IF(B105&gt;0,VLOOKUP(B105,Anmeldeformular!$B$10:$O$109,6),"")</f>
        <v/>
      </c>
      <c r="F105" s="143"/>
    </row>
    <row r="106" spans="2:6" ht="18" x14ac:dyDescent="0.35">
      <c r="B106" s="129">
        <f t="array" ref="B106">IF(ISERROR(SMALL(IF((Anmeldeformular!$J$10:$J$109=Datenabgleich!$B$17)*(Anmeldeformular!$B$10:$B$109&lt;&gt;""),Anmeldeformular!$B$10:$B$109,""),Datenabgleich!A115)),0,SMALL(IF((Anmeldeformular!$J$10:$J$109=Datenabgleich!$B$17)*(Anmeldeformular!$B$10:$B$109&lt;&gt;""),Anmeldeformular!$B$10:$B$109,""),Datenabgleich!A115))</f>
        <v>0</v>
      </c>
      <c r="C106" s="126" t="str">
        <f>IF(B106&gt;0,VLOOKUP(B106,Anmeldeformular!$B$10:$O$109,2),"")</f>
        <v/>
      </c>
      <c r="D106" s="126" t="str">
        <f>IF(B106&gt;0,VLOOKUP(B106,Anmeldeformular!$B$10:$O$109,3),"")</f>
        <v/>
      </c>
      <c r="E106" s="126" t="str">
        <f>IF(B106&gt;0,VLOOKUP(B106,Anmeldeformular!$B$10:$O$109,6),"")</f>
        <v/>
      </c>
      <c r="F106" s="143"/>
    </row>
    <row r="107" spans="2:6" ht="18.75" thickBot="1" x14ac:dyDescent="0.4">
      <c r="B107" s="130">
        <f t="array" ref="B107">IF(ISERROR(SMALL(IF((Anmeldeformular!$J$10:$J$109=Datenabgleich!$B$17)*(Anmeldeformular!$B$10:$B$109&lt;&gt;""),Anmeldeformular!$B$10:$B$109,""),Datenabgleich!A116)),0,SMALL(IF((Anmeldeformular!$J$10:$J$109=Datenabgleich!$B$17)*(Anmeldeformular!$B$10:$B$109&lt;&gt;""),Anmeldeformular!$B$10:$B$109,""),Datenabgleich!A116))</f>
        <v>0</v>
      </c>
      <c r="C107" s="127" t="str">
        <f>IF(B107&gt;0,VLOOKUP(B107,Anmeldeformular!$B$10:$O$109,2),"")</f>
        <v/>
      </c>
      <c r="D107" s="127" t="str">
        <f>IF(B107&gt;0,VLOOKUP(B107,Anmeldeformular!$B$10:$O$109,3),"")</f>
        <v/>
      </c>
      <c r="E107" s="127" t="str">
        <f>IF(B107&gt;0,VLOOKUP(B107,Anmeldeformular!$B$10:$O$109,6),"")</f>
        <v/>
      </c>
      <c r="F107" s="144"/>
    </row>
    <row r="108" spans="2:6" ht="17.25" thickTop="1" x14ac:dyDescent="0.3"/>
  </sheetData>
  <sheetProtection algorithmName="SHA-512" hashValue="9vkVBcGi5lPktUkrv0DmnWV21lDscdYswP+/D5OIANNsQKzqyys52FASEmbQ8QLkl9vtssF6KX2d/uz/4UCLjw==" saltValue="ZE33H4B4IS4pAhC9LNAApQ==" spinCount="100000" sheet="1" selectLockedCells="1"/>
  <mergeCells count="3">
    <mergeCell ref="B5:C5"/>
    <mergeCell ref="B2:F2"/>
    <mergeCell ref="B3:F3"/>
  </mergeCells>
  <conditionalFormatting sqref="B8:B107">
    <cfRule type="expression" dxfId="3" priority="1">
      <formula>$B8=0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05932-DECF-462D-9911-0F21F4BF694A}">
  <sheetPr codeName="Tabelle5">
    <tabColor theme="7" tint="0.79998168889431442"/>
  </sheetPr>
  <dimension ref="B1:O66"/>
  <sheetViews>
    <sheetView zoomScale="115" zoomScaleNormal="115" workbookViewId="0">
      <selection activeCell="D7" sqref="D7:F7"/>
    </sheetView>
  </sheetViews>
  <sheetFormatPr baseColWidth="10" defaultRowHeight="16.5" x14ac:dyDescent="0.3"/>
  <cols>
    <col min="1" max="1" width="11.42578125" style="1"/>
    <col min="2" max="2" width="12.7109375" style="1" customWidth="1"/>
    <col min="3" max="3" width="4.7109375" style="1" customWidth="1"/>
    <col min="4" max="5" width="20.7109375" style="1" customWidth="1"/>
    <col min="6" max="6" width="6.7109375" style="1" customWidth="1"/>
    <col min="7" max="7" width="11.42578125" style="1"/>
    <col min="8" max="8" width="12.7109375" style="1" customWidth="1"/>
    <col min="9" max="9" width="4.7109375" style="1" customWidth="1"/>
    <col min="10" max="11" width="20.7109375" style="1" customWidth="1"/>
    <col min="12" max="12" width="6.7109375" style="1" customWidth="1"/>
    <col min="13" max="16384" width="11.42578125" style="1"/>
  </cols>
  <sheetData>
    <row r="1" spans="2:15" x14ac:dyDescent="0.3">
      <c r="J1" s="24"/>
      <c r="K1" s="24"/>
      <c r="L1" s="24"/>
      <c r="M1" s="24"/>
    </row>
    <row r="2" spans="2:15" ht="42.75" x14ac:dyDescent="0.3">
      <c r="B2" s="295" t="str">
        <f>'allg. Daten'!A2</f>
        <v>1. Illertaler Einradcup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122"/>
      <c r="N2" s="122"/>
      <c r="O2" s="122"/>
    </row>
    <row r="3" spans="2:15" ht="31.5" x14ac:dyDescent="0.3">
      <c r="B3" s="294" t="str">
        <f>'allg. Daten'!A3</f>
        <v>30.09. bis 01.10.2023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123"/>
      <c r="N3" s="123"/>
      <c r="O3" s="123"/>
    </row>
    <row r="4" spans="2:15" ht="31.5" x14ac:dyDescent="0.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2:15" ht="27" x14ac:dyDescent="0.5">
      <c r="B5" s="296" t="s">
        <v>35</v>
      </c>
      <c r="C5" s="296"/>
      <c r="D5" s="22" t="str">
        <f>'allg. Daten'!C7</f>
        <v>Vereinsname</v>
      </c>
      <c r="E5" s="22"/>
      <c r="F5" s="22"/>
      <c r="G5" s="22"/>
      <c r="H5" s="22"/>
      <c r="I5" s="22"/>
      <c r="J5" s="47"/>
      <c r="K5" s="47"/>
      <c r="L5" s="47"/>
      <c r="M5" s="47"/>
      <c r="N5" s="22"/>
      <c r="O5" s="23"/>
    </row>
    <row r="6" spans="2:15" ht="21" thickBot="1" x14ac:dyDescent="0.4">
      <c r="B6" s="25"/>
      <c r="C6" s="25"/>
      <c r="D6" s="25"/>
      <c r="E6" s="25"/>
      <c r="F6" s="25"/>
      <c r="G6" s="25"/>
      <c r="H6" s="25"/>
      <c r="I6" s="25"/>
      <c r="J6" s="48"/>
      <c r="K6" s="48"/>
      <c r="L6" s="48"/>
      <c r="M6" s="48"/>
      <c r="N6" s="25"/>
      <c r="O6" s="25"/>
    </row>
    <row r="7" spans="2:15" ht="22.5" thickTop="1" thickBot="1" x14ac:dyDescent="0.45">
      <c r="B7" s="148" t="s">
        <v>44</v>
      </c>
      <c r="C7" s="149">
        <v>1</v>
      </c>
      <c r="D7" s="299" t="s">
        <v>92</v>
      </c>
      <c r="E7" s="300"/>
      <c r="F7" s="301"/>
      <c r="H7" s="148" t="s">
        <v>44</v>
      </c>
      <c r="I7" s="149">
        <v>2</v>
      </c>
      <c r="J7" s="299" t="s">
        <v>115</v>
      </c>
      <c r="K7" s="300"/>
      <c r="L7" s="301"/>
    </row>
    <row r="8" spans="2:15" ht="19.5" thickBot="1" x14ac:dyDescent="0.4">
      <c r="B8" s="145" t="s">
        <v>91</v>
      </c>
      <c r="C8" s="146"/>
      <c r="D8" s="168" t="s">
        <v>34</v>
      </c>
      <c r="E8" s="169" t="s">
        <v>37</v>
      </c>
      <c r="F8" s="170" t="s">
        <v>40</v>
      </c>
      <c r="H8" s="145" t="s">
        <v>91</v>
      </c>
      <c r="I8" s="146"/>
      <c r="J8" s="168" t="s">
        <v>34</v>
      </c>
      <c r="K8" s="169" t="s">
        <v>37</v>
      </c>
      <c r="L8" s="170" t="s">
        <v>40</v>
      </c>
    </row>
    <row r="9" spans="2:15" ht="18.75" thickBot="1" x14ac:dyDescent="0.4">
      <c r="B9" s="147">
        <v>1</v>
      </c>
      <c r="C9" s="151">
        <f t="array" ref="C9">IF(ISERROR(SMALL(IF((Anmeldeformular!$K$10:$K$109=C7)*(Anmeldeformular!$B$10:$B$109&lt;&gt;""),Anmeldeformular!$B$10:$B$109,""),B9)),0,SMALL(IF((Anmeldeformular!$K$10:$K$109=C7)*(Anmeldeformular!$B$10:$B$109&lt;&gt;""),Anmeldeformular!$B$10:$B$109,""),B9))</f>
        <v>0</v>
      </c>
      <c r="D9" s="153" t="str">
        <f>IF(C9&gt;0,VLOOKUP(C9,Anmeldeformular!$B$10:$O$109,2),"")</f>
        <v/>
      </c>
      <c r="E9" s="154" t="str">
        <f>IF(C9&gt;0,VLOOKUP(C9,Anmeldeformular!$B$10:$O$109,3),"")</f>
        <v/>
      </c>
      <c r="F9" s="155" t="str">
        <f>IF(C9&gt;0,VLOOKUP(C9,Anmeldeformular!$B$10:$O$109,6),"")</f>
        <v/>
      </c>
      <c r="H9" s="147">
        <v>1</v>
      </c>
      <c r="I9" s="151">
        <f t="array" ref="I9">IF(ISERROR(SMALL(IF((Anmeldeformular!$K$10:$K$109=I7)*(Anmeldeformular!$B$10:$B$109&lt;&gt;""),Anmeldeformular!$B$10:$B$109,""),H9)),0,SMALL(IF((Anmeldeformular!$K$10:$K$109=I7)*(Anmeldeformular!$B$10:$B$109&lt;&gt;""),Anmeldeformular!$B$10:$B$109,""),H9))</f>
        <v>0</v>
      </c>
      <c r="J9" s="153" t="str">
        <f>IF(I9&gt;0,VLOOKUP(I9,Anmeldeformular!$B$10:$O$109,2),"")</f>
        <v/>
      </c>
      <c r="K9" s="154" t="str">
        <f>IF(I9&gt;0,VLOOKUP(I9,Anmeldeformular!$B$10:$O$109,3),"")</f>
        <v/>
      </c>
      <c r="L9" s="155" t="str">
        <f>IF(I9&gt;0,VLOOKUP(I9,Anmeldeformular!$B$10:$O$109,6),"")</f>
        <v/>
      </c>
    </row>
    <row r="10" spans="2:15" ht="18.75" thickBot="1" x14ac:dyDescent="0.4">
      <c r="B10" s="150">
        <v>2</v>
      </c>
      <c r="C10" s="152">
        <f t="array" ref="C10">IF(ISERROR(SMALL(IF((Anmeldeformular!$K$10:$K$109=C7)*(Anmeldeformular!$B$10:$B$109&lt;&gt;""),Anmeldeformular!$B$10:$B$109,""),B10)),0,SMALL(IF((Anmeldeformular!$K$10:$K$109=C7)*(Anmeldeformular!$B$10:$B$109&lt;&gt;""),Anmeldeformular!$B$10:$B$109,""),B10))</f>
        <v>0</v>
      </c>
      <c r="D10" s="156" t="str">
        <f>IF(C10&gt;0,VLOOKUP(C10,Anmeldeformular!$B$10:$O$109,2),"")</f>
        <v/>
      </c>
      <c r="E10" s="157" t="str">
        <f>IF(C10&gt;0,VLOOKUP(C10,Anmeldeformular!$B$10:$O$109,3),"")</f>
        <v/>
      </c>
      <c r="F10" s="158" t="str">
        <f>IF(C10&gt;0,VLOOKUP(C10,Anmeldeformular!$B$10:$O$109,6),"")</f>
        <v/>
      </c>
      <c r="H10" s="150">
        <v>2</v>
      </c>
      <c r="I10" s="152">
        <f t="array" ref="I10">IF(ISERROR(SMALL(IF((Anmeldeformular!$K$10:$K$109=I7)*(Anmeldeformular!$B$10:$B$109&lt;&gt;""),Anmeldeformular!$B$10:$B$109,""),H10)),0,SMALL(IF((Anmeldeformular!$K$10:$K$109=I7)*(Anmeldeformular!$B$10:$B$109&lt;&gt;""),Anmeldeformular!$B$10:$B$109,""),H10))</f>
        <v>0</v>
      </c>
      <c r="J10" s="156" t="str">
        <f>IF(I10&gt;0,VLOOKUP(I10,Anmeldeformular!$B$10:$O$109,2),"")</f>
        <v/>
      </c>
      <c r="K10" s="157" t="str">
        <f>IF(I10&gt;0,VLOOKUP(I10,Anmeldeformular!$B$10:$O$109,3),"")</f>
        <v/>
      </c>
      <c r="L10" s="158" t="str">
        <f>IF(I10&gt;0,VLOOKUP(I10,Anmeldeformular!$B$10:$O$109,6),"")</f>
        <v/>
      </c>
    </row>
    <row r="11" spans="2:15" ht="18" thickTop="1" thickBot="1" x14ac:dyDescent="0.35"/>
    <row r="12" spans="2:15" ht="22.5" thickTop="1" thickBot="1" x14ac:dyDescent="0.45">
      <c r="B12" s="148" t="s">
        <v>44</v>
      </c>
      <c r="C12" s="149">
        <v>3</v>
      </c>
      <c r="D12" s="299" t="s">
        <v>114</v>
      </c>
      <c r="E12" s="300"/>
      <c r="F12" s="301"/>
      <c r="H12" s="148" t="s">
        <v>44</v>
      </c>
      <c r="I12" s="149">
        <v>4</v>
      </c>
      <c r="J12" s="299" t="s">
        <v>113</v>
      </c>
      <c r="K12" s="300"/>
      <c r="L12" s="301"/>
    </row>
    <row r="13" spans="2:15" ht="19.5" thickBot="1" x14ac:dyDescent="0.4">
      <c r="B13" s="145" t="s">
        <v>91</v>
      </c>
      <c r="C13" s="146"/>
      <c r="D13" s="168" t="s">
        <v>34</v>
      </c>
      <c r="E13" s="169" t="s">
        <v>37</v>
      </c>
      <c r="F13" s="170" t="s">
        <v>40</v>
      </c>
      <c r="H13" s="145" t="s">
        <v>91</v>
      </c>
      <c r="I13" s="146"/>
      <c r="J13" s="168" t="s">
        <v>34</v>
      </c>
      <c r="K13" s="169" t="s">
        <v>37</v>
      </c>
      <c r="L13" s="170" t="s">
        <v>40</v>
      </c>
    </row>
    <row r="14" spans="2:15" ht="18.75" thickBot="1" x14ac:dyDescent="0.4">
      <c r="B14" s="147">
        <v>1</v>
      </c>
      <c r="C14" s="151">
        <f t="array" ref="C14">IF(ISERROR(SMALL(IF((Anmeldeformular!$K$10:$K$109=C12)*(Anmeldeformular!$B$10:$B$109&lt;&gt;""),Anmeldeformular!$B$10:$B$109,""),B14)),0,SMALL(IF((Anmeldeformular!$K$10:$K$109=C12)*(Anmeldeformular!$B$10:$B$109&lt;&gt;""),Anmeldeformular!$B$10:$B$109,""),B14))</f>
        <v>0</v>
      </c>
      <c r="D14" s="153" t="str">
        <f>IF(C14&gt;0,VLOOKUP(C14,Anmeldeformular!$B$10:$O$109,2),"")</f>
        <v/>
      </c>
      <c r="E14" s="154" t="str">
        <f>IF(C14&gt;0,VLOOKUP(C14,Anmeldeformular!$B$10:$O$109,3),"")</f>
        <v/>
      </c>
      <c r="F14" s="155" t="str">
        <f>IF(C14&gt;0,VLOOKUP(C14,Anmeldeformular!$B$10:$O$109,6),"")</f>
        <v/>
      </c>
      <c r="H14" s="147">
        <v>1</v>
      </c>
      <c r="I14" s="151">
        <f t="array" ref="I14">IF(ISERROR(SMALL(IF((Anmeldeformular!$K$10:$K$109=I12)*(Anmeldeformular!$B$10:$B$109&lt;&gt;""),Anmeldeformular!$B$10:$B$109,""),H14)),0,SMALL(IF((Anmeldeformular!$K$10:$K$109=I12)*(Anmeldeformular!$B$10:$B$109&lt;&gt;""),Anmeldeformular!$B$10:$B$109,""),H14))</f>
        <v>0</v>
      </c>
      <c r="J14" s="153" t="str">
        <f>IF(I14&gt;0,VLOOKUP(I14,Anmeldeformular!$B$10:$O$109,2),"")</f>
        <v/>
      </c>
      <c r="K14" s="154" t="str">
        <f>IF(I14&gt;0,VLOOKUP(I14,Anmeldeformular!$B$10:$O$109,3),"")</f>
        <v/>
      </c>
      <c r="L14" s="155" t="str">
        <f>IF(I14&gt;0,VLOOKUP(I14,Anmeldeformular!$B$10:$O$109,6),"")</f>
        <v/>
      </c>
    </row>
    <row r="15" spans="2:15" ht="18.75" thickBot="1" x14ac:dyDescent="0.4">
      <c r="B15" s="150">
        <v>2</v>
      </c>
      <c r="C15" s="152">
        <f t="array" ref="C15">IF(ISERROR(SMALL(IF((Anmeldeformular!$K$10:$K$109=C12)*(Anmeldeformular!$B$10:$B$109&lt;&gt;""),Anmeldeformular!$B$10:$B$109,""),B15)),0,SMALL(IF((Anmeldeformular!$K$10:$K$109=C12)*(Anmeldeformular!$B$10:$B$109&lt;&gt;""),Anmeldeformular!$B$10:$B$109,""),B15))</f>
        <v>0</v>
      </c>
      <c r="D15" s="156" t="str">
        <f>IF(C15&gt;0,VLOOKUP(C15,Anmeldeformular!$B$10:$O$109,2),"")</f>
        <v/>
      </c>
      <c r="E15" s="157" t="str">
        <f>IF(C15&gt;0,VLOOKUP(C15,Anmeldeformular!$B$10:$O$109,3),"")</f>
        <v/>
      </c>
      <c r="F15" s="158" t="str">
        <f>IF(C15&gt;0,VLOOKUP(C15,Anmeldeformular!$B$10:$O$109,6),"")</f>
        <v/>
      </c>
      <c r="H15" s="150">
        <v>2</v>
      </c>
      <c r="I15" s="152">
        <f t="array" ref="I15">IF(ISERROR(SMALL(IF((Anmeldeformular!$K$10:$K$109=I12)*(Anmeldeformular!$B$10:$B$109&lt;&gt;""),Anmeldeformular!$B$10:$B$109,""),H15)),0,SMALL(IF((Anmeldeformular!$K$10:$K$109=I12)*(Anmeldeformular!$B$10:$B$109&lt;&gt;""),Anmeldeformular!$B$10:$B$109,""),H15))</f>
        <v>0</v>
      </c>
      <c r="J15" s="156" t="str">
        <f>IF(I15&gt;0,VLOOKUP(I15,Anmeldeformular!$B$10:$O$109,2),"")</f>
        <v/>
      </c>
      <c r="K15" s="157" t="str">
        <f>IF(I15&gt;0,VLOOKUP(I15,Anmeldeformular!$B$10:$O$109,3),"")</f>
        <v/>
      </c>
      <c r="L15" s="158" t="str">
        <f>IF(I15&gt;0,VLOOKUP(I15,Anmeldeformular!$B$10:$O$109,6),"")</f>
        <v/>
      </c>
    </row>
    <row r="16" spans="2:15" ht="18" thickTop="1" thickBot="1" x14ac:dyDescent="0.35"/>
    <row r="17" spans="2:12" ht="22.5" thickTop="1" thickBot="1" x14ac:dyDescent="0.45">
      <c r="B17" s="148" t="s">
        <v>44</v>
      </c>
      <c r="C17" s="149">
        <v>5</v>
      </c>
      <c r="D17" s="299" t="s">
        <v>112</v>
      </c>
      <c r="E17" s="300"/>
      <c r="F17" s="301"/>
      <c r="H17" s="148" t="s">
        <v>44</v>
      </c>
      <c r="I17" s="149">
        <v>6</v>
      </c>
      <c r="J17" s="299" t="s">
        <v>111</v>
      </c>
      <c r="K17" s="300"/>
      <c r="L17" s="301"/>
    </row>
    <row r="18" spans="2:12" ht="19.5" thickBot="1" x14ac:dyDescent="0.4">
      <c r="B18" s="145" t="s">
        <v>91</v>
      </c>
      <c r="C18" s="146"/>
      <c r="D18" s="168" t="s">
        <v>34</v>
      </c>
      <c r="E18" s="169" t="s">
        <v>37</v>
      </c>
      <c r="F18" s="170" t="s">
        <v>40</v>
      </c>
      <c r="H18" s="145" t="s">
        <v>91</v>
      </c>
      <c r="I18" s="146"/>
      <c r="J18" s="168" t="s">
        <v>34</v>
      </c>
      <c r="K18" s="169" t="s">
        <v>37</v>
      </c>
      <c r="L18" s="170" t="s">
        <v>40</v>
      </c>
    </row>
    <row r="19" spans="2:12" ht="18.75" thickBot="1" x14ac:dyDescent="0.4">
      <c r="B19" s="147">
        <v>1</v>
      </c>
      <c r="C19" s="151">
        <f t="array" ref="C19">IF(ISERROR(SMALL(IF((Anmeldeformular!$K$10:$K$109=C17)*(Anmeldeformular!$B$10:$B$109&lt;&gt;""),Anmeldeformular!$B$10:$B$109,""),B19)),0,SMALL(IF((Anmeldeformular!$K$10:$K$109=C17)*(Anmeldeformular!$B$10:$B$109&lt;&gt;""),Anmeldeformular!$B$10:$B$109,""),B19))</f>
        <v>0</v>
      </c>
      <c r="D19" s="153" t="str">
        <f>IF(C19&gt;0,VLOOKUP(C19,Anmeldeformular!$B$10:$O$109,2),"")</f>
        <v/>
      </c>
      <c r="E19" s="154" t="str">
        <f>IF(C19&gt;0,VLOOKUP(C19,Anmeldeformular!$B$10:$O$109,3),"")</f>
        <v/>
      </c>
      <c r="F19" s="155" t="str">
        <f>IF(C19&gt;0,VLOOKUP(C19,Anmeldeformular!$B$10:$O$109,6),"")</f>
        <v/>
      </c>
      <c r="H19" s="147">
        <v>1</v>
      </c>
      <c r="I19" s="151">
        <f t="array" ref="I19">IF(ISERROR(SMALL(IF((Anmeldeformular!$K$10:$K$109=I17)*(Anmeldeformular!$B$10:$B$109&lt;&gt;""),Anmeldeformular!$B$10:$B$109,""),H19)),0,SMALL(IF((Anmeldeformular!$K$10:$K$109=I17)*(Anmeldeformular!$B$10:$B$109&lt;&gt;""),Anmeldeformular!$B$10:$B$109,""),H19))</f>
        <v>0</v>
      </c>
      <c r="J19" s="153" t="str">
        <f>IF(I19&gt;0,VLOOKUP(I19,Anmeldeformular!$B$10:$O$109,2),"")</f>
        <v/>
      </c>
      <c r="K19" s="154" t="str">
        <f>IF(I19&gt;0,VLOOKUP(I19,Anmeldeformular!$B$10:$O$109,3),"")</f>
        <v/>
      </c>
      <c r="L19" s="155" t="str">
        <f>IF(I19&gt;0,VLOOKUP(I19,Anmeldeformular!$B$10:$O$109,6),"")</f>
        <v/>
      </c>
    </row>
    <row r="20" spans="2:12" ht="18.75" thickBot="1" x14ac:dyDescent="0.4">
      <c r="B20" s="150">
        <v>2</v>
      </c>
      <c r="C20" s="152">
        <f t="array" ref="C20">IF(ISERROR(SMALL(IF((Anmeldeformular!$K$10:$K$109=C17)*(Anmeldeformular!$B$10:$B$109&lt;&gt;""),Anmeldeformular!$B$10:$B$109,""),B20)),0,SMALL(IF((Anmeldeformular!$K$10:$K$109=C17)*(Anmeldeformular!$B$10:$B$109&lt;&gt;""),Anmeldeformular!$B$10:$B$109,""),B20))</f>
        <v>0</v>
      </c>
      <c r="D20" s="156" t="str">
        <f>IF(C20&gt;0,VLOOKUP(C20,Anmeldeformular!$B$10:$O$109,2),"")</f>
        <v/>
      </c>
      <c r="E20" s="157" t="str">
        <f>IF(C20&gt;0,VLOOKUP(C20,Anmeldeformular!$B$10:$O$109,3),"")</f>
        <v/>
      </c>
      <c r="F20" s="158" t="str">
        <f>IF(C20&gt;0,VLOOKUP(C20,Anmeldeformular!$B$10:$O$109,6),"")</f>
        <v/>
      </c>
      <c r="H20" s="150">
        <v>2</v>
      </c>
      <c r="I20" s="152">
        <f t="array" ref="I20">IF(ISERROR(SMALL(IF((Anmeldeformular!$K$10:$K$109=I17)*(Anmeldeformular!$B$10:$B$109&lt;&gt;""),Anmeldeformular!$B$10:$B$109,""),H20)),0,SMALL(IF((Anmeldeformular!$K$10:$K$109=I17)*(Anmeldeformular!$B$10:$B$109&lt;&gt;""),Anmeldeformular!$B$10:$B$109,""),H20))</f>
        <v>0</v>
      </c>
      <c r="J20" s="156" t="str">
        <f>IF(I20&gt;0,VLOOKUP(I20,Anmeldeformular!$B$10:$O$109,2),"")</f>
        <v/>
      </c>
      <c r="K20" s="157" t="str">
        <f>IF(I20&gt;0,VLOOKUP(I20,Anmeldeformular!$B$10:$O$109,3),"")</f>
        <v/>
      </c>
      <c r="L20" s="158" t="str">
        <f>IF(I20&gt;0,VLOOKUP(I20,Anmeldeformular!$B$10:$O$109,6),"")</f>
        <v/>
      </c>
    </row>
    <row r="21" spans="2:12" ht="18" thickTop="1" thickBot="1" x14ac:dyDescent="0.35"/>
    <row r="22" spans="2:12" ht="22.5" thickTop="1" thickBot="1" x14ac:dyDescent="0.45">
      <c r="B22" s="148" t="s">
        <v>44</v>
      </c>
      <c r="C22" s="149">
        <v>7</v>
      </c>
      <c r="D22" s="299" t="s">
        <v>110</v>
      </c>
      <c r="E22" s="300"/>
      <c r="F22" s="301"/>
      <c r="H22" s="148" t="s">
        <v>44</v>
      </c>
      <c r="I22" s="149">
        <v>8</v>
      </c>
      <c r="J22" s="299" t="s">
        <v>109</v>
      </c>
      <c r="K22" s="300"/>
      <c r="L22" s="301"/>
    </row>
    <row r="23" spans="2:12" ht="19.5" thickBot="1" x14ac:dyDescent="0.4">
      <c r="B23" s="145" t="s">
        <v>91</v>
      </c>
      <c r="C23" s="146"/>
      <c r="D23" s="168" t="s">
        <v>34</v>
      </c>
      <c r="E23" s="169" t="s">
        <v>37</v>
      </c>
      <c r="F23" s="170" t="s">
        <v>40</v>
      </c>
      <c r="H23" s="145" t="s">
        <v>91</v>
      </c>
      <c r="I23" s="146"/>
      <c r="J23" s="168" t="s">
        <v>34</v>
      </c>
      <c r="K23" s="169" t="s">
        <v>37</v>
      </c>
      <c r="L23" s="170" t="s">
        <v>40</v>
      </c>
    </row>
    <row r="24" spans="2:12" ht="18.75" thickBot="1" x14ac:dyDescent="0.4">
      <c r="B24" s="147">
        <v>1</v>
      </c>
      <c r="C24" s="151">
        <f t="array" ref="C24">IF(ISERROR(SMALL(IF((Anmeldeformular!$K$10:$K$109=C22)*(Anmeldeformular!$B$10:$B$109&lt;&gt;""),Anmeldeformular!$B$10:$B$109,""),B24)),0,SMALL(IF((Anmeldeformular!$K$10:$K$109=C22)*(Anmeldeformular!$B$10:$B$109&lt;&gt;""),Anmeldeformular!$B$10:$B$109,""),B24))</f>
        <v>0</v>
      </c>
      <c r="D24" s="153" t="str">
        <f>IF(C24&gt;0,VLOOKUP(C24,Anmeldeformular!$B$10:$O$109,2),"")</f>
        <v/>
      </c>
      <c r="E24" s="154" t="str">
        <f>IF(C24&gt;0,VLOOKUP(C24,Anmeldeformular!$B$10:$O$109,3),"")</f>
        <v/>
      </c>
      <c r="F24" s="155" t="str">
        <f>IF(C24&gt;0,VLOOKUP(C24,Anmeldeformular!$B$10:$O$109,6),"")</f>
        <v/>
      </c>
      <c r="H24" s="147">
        <v>1</v>
      </c>
      <c r="I24" s="151">
        <f t="array" ref="I24">IF(ISERROR(SMALL(IF((Anmeldeformular!$K$10:$K$109=I22)*(Anmeldeformular!$B$10:$B$109&lt;&gt;""),Anmeldeformular!$B$10:$B$109,""),H24)),0,SMALL(IF((Anmeldeformular!$K$10:$K$109=I22)*(Anmeldeformular!$B$10:$B$109&lt;&gt;""),Anmeldeformular!$B$10:$B$109,""),H24))</f>
        <v>0</v>
      </c>
      <c r="J24" s="153" t="str">
        <f>IF(I24&gt;0,VLOOKUP(I24,Anmeldeformular!$B$10:$O$109,2),"")</f>
        <v/>
      </c>
      <c r="K24" s="154" t="str">
        <f>IF(I24&gt;0,VLOOKUP(I24,Anmeldeformular!$B$10:$O$109,3),"")</f>
        <v/>
      </c>
      <c r="L24" s="155" t="str">
        <f>IF(I24&gt;0,VLOOKUP(I24,Anmeldeformular!$B$10:$O$109,6),"")</f>
        <v/>
      </c>
    </row>
    <row r="25" spans="2:12" ht="18.75" thickBot="1" x14ac:dyDescent="0.4">
      <c r="B25" s="150">
        <v>2</v>
      </c>
      <c r="C25" s="152">
        <f t="array" ref="C25">IF(ISERROR(SMALL(IF((Anmeldeformular!$K$10:$K$109=C22)*(Anmeldeformular!$B$10:$B$109&lt;&gt;""),Anmeldeformular!$B$10:$B$109,""),B25)),0,SMALL(IF((Anmeldeformular!$K$10:$K$109=C22)*(Anmeldeformular!$B$10:$B$109&lt;&gt;""),Anmeldeformular!$B$10:$B$109,""),B25))</f>
        <v>0</v>
      </c>
      <c r="D25" s="156" t="str">
        <f>IF(C25&gt;0,VLOOKUP(C25,Anmeldeformular!$B$10:$O$109,2),"")</f>
        <v/>
      </c>
      <c r="E25" s="157" t="str">
        <f>IF(C25&gt;0,VLOOKUP(C25,Anmeldeformular!$B$10:$O$109,3),"")</f>
        <v/>
      </c>
      <c r="F25" s="158" t="str">
        <f>IF(C25&gt;0,VLOOKUP(C25,Anmeldeformular!$B$10:$O$109,6),"")</f>
        <v/>
      </c>
      <c r="H25" s="150">
        <v>2</v>
      </c>
      <c r="I25" s="152">
        <f t="array" ref="I25">IF(ISERROR(SMALL(IF((Anmeldeformular!$K$10:$K$109=I22)*(Anmeldeformular!$B$10:$B$109&lt;&gt;""),Anmeldeformular!$B$10:$B$109,""),H25)),0,SMALL(IF((Anmeldeformular!$K$10:$K$109=I22)*(Anmeldeformular!$B$10:$B$109&lt;&gt;""),Anmeldeformular!$B$10:$B$109,""),H25))</f>
        <v>0</v>
      </c>
      <c r="J25" s="156" t="str">
        <f>IF(I25&gt;0,VLOOKUP(I25,Anmeldeformular!$B$10:$O$109,2),"")</f>
        <v/>
      </c>
      <c r="K25" s="157" t="str">
        <f>IF(I25&gt;0,VLOOKUP(I25,Anmeldeformular!$B$10:$O$109,3),"")</f>
        <v/>
      </c>
      <c r="L25" s="158" t="str">
        <f>IF(I25&gt;0,VLOOKUP(I25,Anmeldeformular!$B$10:$O$109,6),"")</f>
        <v/>
      </c>
    </row>
    <row r="26" spans="2:12" ht="18" thickTop="1" thickBot="1" x14ac:dyDescent="0.35"/>
    <row r="27" spans="2:12" ht="22.5" thickTop="1" thickBot="1" x14ac:dyDescent="0.45">
      <c r="B27" s="148" t="s">
        <v>44</v>
      </c>
      <c r="C27" s="149">
        <v>9</v>
      </c>
      <c r="D27" s="299" t="s">
        <v>108</v>
      </c>
      <c r="E27" s="300"/>
      <c r="F27" s="301"/>
      <c r="H27" s="148" t="s">
        <v>44</v>
      </c>
      <c r="I27" s="149">
        <v>10</v>
      </c>
      <c r="J27" s="299" t="s">
        <v>107</v>
      </c>
      <c r="K27" s="300"/>
      <c r="L27" s="301"/>
    </row>
    <row r="28" spans="2:12" ht="19.5" thickBot="1" x14ac:dyDescent="0.4">
      <c r="B28" s="145" t="s">
        <v>91</v>
      </c>
      <c r="C28" s="146"/>
      <c r="D28" s="168" t="s">
        <v>34</v>
      </c>
      <c r="E28" s="169" t="s">
        <v>37</v>
      </c>
      <c r="F28" s="170" t="s">
        <v>40</v>
      </c>
      <c r="H28" s="145" t="s">
        <v>91</v>
      </c>
      <c r="I28" s="146"/>
      <c r="J28" s="168" t="s">
        <v>34</v>
      </c>
      <c r="K28" s="169" t="s">
        <v>37</v>
      </c>
      <c r="L28" s="170" t="s">
        <v>40</v>
      </c>
    </row>
    <row r="29" spans="2:12" ht="18.75" thickBot="1" x14ac:dyDescent="0.4">
      <c r="B29" s="147">
        <v>1</v>
      </c>
      <c r="C29" s="151">
        <f t="array" ref="C29">IF(ISERROR(SMALL(IF((Anmeldeformular!$K$10:$K$109=C27)*(Anmeldeformular!$B$10:$B$109&lt;&gt;""),Anmeldeformular!$B$10:$B$109,""),B29)),0,SMALL(IF((Anmeldeformular!$K$10:$K$109=C27)*(Anmeldeformular!$B$10:$B$109&lt;&gt;""),Anmeldeformular!$B$10:$B$109,""),B29))</f>
        <v>0</v>
      </c>
      <c r="D29" s="153" t="str">
        <f>IF(C29&gt;0,VLOOKUP(C29,Anmeldeformular!$B$10:$O$109,2),"")</f>
        <v/>
      </c>
      <c r="E29" s="154" t="str">
        <f>IF(C29&gt;0,VLOOKUP(C29,Anmeldeformular!$B$10:$O$109,3),"")</f>
        <v/>
      </c>
      <c r="F29" s="155" t="str">
        <f>IF(C29&gt;0,VLOOKUP(C29,Anmeldeformular!$B$10:$O$109,6),"")</f>
        <v/>
      </c>
      <c r="H29" s="147">
        <v>1</v>
      </c>
      <c r="I29" s="151">
        <f t="array" ref="I29">IF(ISERROR(SMALL(IF((Anmeldeformular!$K$10:$K$109=I27)*(Anmeldeformular!$B$10:$B$109&lt;&gt;""),Anmeldeformular!$B$10:$B$109,""),H29)),0,SMALL(IF((Anmeldeformular!$K$10:$K$109=I27)*(Anmeldeformular!$B$10:$B$109&lt;&gt;""),Anmeldeformular!$B$10:$B$109,""),H29))</f>
        <v>0</v>
      </c>
      <c r="J29" s="153" t="str">
        <f>IF(I29&gt;0,VLOOKUP(I29,Anmeldeformular!$B$10:$O$109,2),"")</f>
        <v/>
      </c>
      <c r="K29" s="154" t="str">
        <f>IF(I29&gt;0,VLOOKUP(I29,Anmeldeformular!$B$10:$O$109,3),"")</f>
        <v/>
      </c>
      <c r="L29" s="155" t="str">
        <f>IF(I29&gt;0,VLOOKUP(I29,Anmeldeformular!$B$10:$O$109,6),"")</f>
        <v/>
      </c>
    </row>
    <row r="30" spans="2:12" ht="18.75" thickBot="1" x14ac:dyDescent="0.4">
      <c r="B30" s="150">
        <v>2</v>
      </c>
      <c r="C30" s="152">
        <f t="array" ref="C30">IF(ISERROR(SMALL(IF((Anmeldeformular!$K$10:$K$109=C27)*(Anmeldeformular!$B$10:$B$109&lt;&gt;""),Anmeldeformular!$B$10:$B$109,""),B30)),0,SMALL(IF((Anmeldeformular!$K$10:$K$109=C27)*(Anmeldeformular!$B$10:$B$109&lt;&gt;""),Anmeldeformular!$B$10:$B$109,""),B30))</f>
        <v>0</v>
      </c>
      <c r="D30" s="156" t="str">
        <f>IF(C30&gt;0,VLOOKUP(C30,Anmeldeformular!$B$10:$O$109,2),"")</f>
        <v/>
      </c>
      <c r="E30" s="157" t="str">
        <f>IF(C30&gt;0,VLOOKUP(C30,Anmeldeformular!$B$10:$O$109,3),"")</f>
        <v/>
      </c>
      <c r="F30" s="158" t="str">
        <f>IF(C30&gt;0,VLOOKUP(C30,Anmeldeformular!$B$10:$O$109,6),"")</f>
        <v/>
      </c>
      <c r="H30" s="150">
        <v>2</v>
      </c>
      <c r="I30" s="152">
        <f t="array" ref="I30">IF(ISERROR(SMALL(IF((Anmeldeformular!$K$10:$K$109=I27)*(Anmeldeformular!$B$10:$B$109&lt;&gt;""),Anmeldeformular!$B$10:$B$109,""),H30)),0,SMALL(IF((Anmeldeformular!$K$10:$K$109=I27)*(Anmeldeformular!$B$10:$B$109&lt;&gt;""),Anmeldeformular!$B$10:$B$109,""),H30))</f>
        <v>0</v>
      </c>
      <c r="J30" s="156" t="str">
        <f>IF(I30&gt;0,VLOOKUP(I30,Anmeldeformular!$B$10:$O$109,2),"")</f>
        <v/>
      </c>
      <c r="K30" s="157" t="str">
        <f>IF(I30&gt;0,VLOOKUP(I30,Anmeldeformular!$B$10:$O$109,3),"")</f>
        <v/>
      </c>
      <c r="L30" s="158" t="str">
        <f>IF(I30&gt;0,VLOOKUP(I30,Anmeldeformular!$B$10:$O$109,6),"")</f>
        <v/>
      </c>
    </row>
    <row r="31" spans="2:12" ht="18" thickTop="1" thickBot="1" x14ac:dyDescent="0.35"/>
    <row r="32" spans="2:12" ht="22.5" thickTop="1" thickBot="1" x14ac:dyDescent="0.45">
      <c r="B32" s="148" t="s">
        <v>44</v>
      </c>
      <c r="C32" s="149">
        <v>11</v>
      </c>
      <c r="D32" s="299" t="s">
        <v>106</v>
      </c>
      <c r="E32" s="300"/>
      <c r="F32" s="301"/>
      <c r="H32" s="148" t="s">
        <v>44</v>
      </c>
      <c r="I32" s="149">
        <v>12</v>
      </c>
      <c r="J32" s="299" t="s">
        <v>105</v>
      </c>
      <c r="K32" s="300"/>
      <c r="L32" s="301"/>
    </row>
    <row r="33" spans="2:12" ht="19.5" thickBot="1" x14ac:dyDescent="0.4">
      <c r="B33" s="145" t="s">
        <v>91</v>
      </c>
      <c r="C33" s="146"/>
      <c r="D33" s="168" t="s">
        <v>34</v>
      </c>
      <c r="E33" s="169" t="s">
        <v>37</v>
      </c>
      <c r="F33" s="170" t="s">
        <v>40</v>
      </c>
      <c r="H33" s="145" t="s">
        <v>91</v>
      </c>
      <c r="I33" s="146"/>
      <c r="J33" s="168" t="s">
        <v>34</v>
      </c>
      <c r="K33" s="169" t="s">
        <v>37</v>
      </c>
      <c r="L33" s="170" t="s">
        <v>40</v>
      </c>
    </row>
    <row r="34" spans="2:12" ht="18.75" thickBot="1" x14ac:dyDescent="0.4">
      <c r="B34" s="147">
        <v>1</v>
      </c>
      <c r="C34" s="151">
        <f t="array" ref="C34">IF(ISERROR(SMALL(IF((Anmeldeformular!$K$10:$K$109=C32)*(Anmeldeformular!$B$10:$B$109&lt;&gt;""),Anmeldeformular!$B$10:$B$109,""),B34)),0,SMALL(IF((Anmeldeformular!$K$10:$K$109=C32)*(Anmeldeformular!$B$10:$B$109&lt;&gt;""),Anmeldeformular!$B$10:$B$109,""),B34))</f>
        <v>0</v>
      </c>
      <c r="D34" s="153" t="str">
        <f>IF(C34&gt;0,VLOOKUP(C34,Anmeldeformular!$B$10:$O$109,2),"")</f>
        <v/>
      </c>
      <c r="E34" s="154" t="str">
        <f>IF(C34&gt;0,VLOOKUP(C34,Anmeldeformular!$B$10:$O$109,3),"")</f>
        <v/>
      </c>
      <c r="F34" s="155" t="str">
        <f>IF(C34&gt;0,VLOOKUP(C34,Anmeldeformular!$B$10:$O$109,6),"")</f>
        <v/>
      </c>
      <c r="H34" s="147">
        <v>1</v>
      </c>
      <c r="I34" s="151">
        <f t="array" ref="I34">IF(ISERROR(SMALL(IF((Anmeldeformular!$K$10:$K$109=I32)*(Anmeldeformular!$B$10:$B$109&lt;&gt;""),Anmeldeformular!$B$10:$B$109,""),H34)),0,SMALL(IF((Anmeldeformular!$K$10:$K$109=I32)*(Anmeldeformular!$B$10:$B$109&lt;&gt;""),Anmeldeformular!$B$10:$B$109,""),H34))</f>
        <v>0</v>
      </c>
      <c r="J34" s="153" t="str">
        <f>IF(I34&gt;0,VLOOKUP(I34,Anmeldeformular!$B$10:$O$109,2),"")</f>
        <v/>
      </c>
      <c r="K34" s="154" t="str">
        <f>IF(I34&gt;0,VLOOKUP(I34,Anmeldeformular!$B$10:$O$109,3),"")</f>
        <v/>
      </c>
      <c r="L34" s="155" t="str">
        <f>IF(I34&gt;0,VLOOKUP(I34,Anmeldeformular!$B$10:$O$109,6),"")</f>
        <v/>
      </c>
    </row>
    <row r="35" spans="2:12" ht="18.75" thickBot="1" x14ac:dyDescent="0.4">
      <c r="B35" s="150">
        <v>2</v>
      </c>
      <c r="C35" s="152">
        <f t="array" ref="C35">IF(ISERROR(SMALL(IF((Anmeldeformular!$K$10:$K$109=C32)*(Anmeldeformular!$B$10:$B$109&lt;&gt;""),Anmeldeformular!$B$10:$B$109,""),B35)),0,SMALL(IF((Anmeldeformular!$K$10:$K$109=C32)*(Anmeldeformular!$B$10:$B$109&lt;&gt;""),Anmeldeformular!$B$10:$B$109,""),B35))</f>
        <v>0</v>
      </c>
      <c r="D35" s="156" t="str">
        <f>IF(C35&gt;0,VLOOKUP(C35,Anmeldeformular!$B$10:$O$109,2),"")</f>
        <v/>
      </c>
      <c r="E35" s="157" t="str">
        <f>IF(C35&gt;0,VLOOKUP(C35,Anmeldeformular!$B$10:$O$109,3),"")</f>
        <v/>
      </c>
      <c r="F35" s="158" t="str">
        <f>IF(C35&gt;0,VLOOKUP(C35,Anmeldeformular!$B$10:$O$109,6),"")</f>
        <v/>
      </c>
      <c r="H35" s="150">
        <v>2</v>
      </c>
      <c r="I35" s="152">
        <f t="array" ref="I35">IF(ISERROR(SMALL(IF((Anmeldeformular!$K$10:$K$109=I32)*(Anmeldeformular!$B$10:$B$109&lt;&gt;""),Anmeldeformular!$B$10:$B$109,""),H35)),0,SMALL(IF((Anmeldeformular!$K$10:$K$109=I32)*(Anmeldeformular!$B$10:$B$109&lt;&gt;""),Anmeldeformular!$B$10:$B$109,""),H35))</f>
        <v>0</v>
      </c>
      <c r="J35" s="156" t="str">
        <f>IF(I35&gt;0,VLOOKUP(I35,Anmeldeformular!$B$10:$O$109,2),"")</f>
        <v/>
      </c>
      <c r="K35" s="157" t="str">
        <f>IF(I35&gt;0,VLOOKUP(I35,Anmeldeformular!$B$10:$O$109,3),"")</f>
        <v/>
      </c>
      <c r="L35" s="158" t="str">
        <f>IF(I35&gt;0,VLOOKUP(I35,Anmeldeformular!$B$10:$O$109,6),"")</f>
        <v/>
      </c>
    </row>
    <row r="36" spans="2:12" ht="18" thickTop="1" thickBot="1" x14ac:dyDescent="0.35"/>
    <row r="37" spans="2:12" ht="22.5" thickTop="1" thickBot="1" x14ac:dyDescent="0.45">
      <c r="B37" s="148" t="s">
        <v>44</v>
      </c>
      <c r="C37" s="149">
        <v>13</v>
      </c>
      <c r="D37" s="299" t="s">
        <v>104</v>
      </c>
      <c r="E37" s="300"/>
      <c r="F37" s="301"/>
      <c r="H37" s="148" t="s">
        <v>44</v>
      </c>
      <c r="I37" s="149">
        <v>14</v>
      </c>
      <c r="J37" s="299" t="s">
        <v>103</v>
      </c>
      <c r="K37" s="300"/>
      <c r="L37" s="301"/>
    </row>
    <row r="38" spans="2:12" ht="19.5" thickBot="1" x14ac:dyDescent="0.4">
      <c r="B38" s="145" t="s">
        <v>91</v>
      </c>
      <c r="C38" s="146"/>
      <c r="D38" s="168" t="s">
        <v>34</v>
      </c>
      <c r="E38" s="169" t="s">
        <v>37</v>
      </c>
      <c r="F38" s="170" t="s">
        <v>40</v>
      </c>
      <c r="H38" s="145" t="s">
        <v>91</v>
      </c>
      <c r="I38" s="146"/>
      <c r="J38" s="168" t="s">
        <v>34</v>
      </c>
      <c r="K38" s="169" t="s">
        <v>37</v>
      </c>
      <c r="L38" s="170" t="s">
        <v>40</v>
      </c>
    </row>
    <row r="39" spans="2:12" ht="18.75" thickBot="1" x14ac:dyDescent="0.4">
      <c r="B39" s="147">
        <v>1</v>
      </c>
      <c r="C39" s="151">
        <f t="array" ref="C39">IF(ISERROR(SMALL(IF((Anmeldeformular!$K$10:$K$109=C37)*(Anmeldeformular!$B$10:$B$109&lt;&gt;""),Anmeldeformular!$B$10:$B$109,""),B39)),0,SMALL(IF((Anmeldeformular!$K$10:$K$109=C37)*(Anmeldeformular!$B$10:$B$109&lt;&gt;""),Anmeldeformular!$B$10:$B$109,""),B39))</f>
        <v>0</v>
      </c>
      <c r="D39" s="153" t="str">
        <f>IF(C39&gt;0,VLOOKUP(C39,Anmeldeformular!$B$10:$O$109,2),"")</f>
        <v/>
      </c>
      <c r="E39" s="154" t="str">
        <f>IF(C39&gt;0,VLOOKUP(C39,Anmeldeformular!$B$10:$O$109,3),"")</f>
        <v/>
      </c>
      <c r="F39" s="155" t="str">
        <f>IF(C39&gt;0,VLOOKUP(C39,Anmeldeformular!$B$10:$O$109,6),"")</f>
        <v/>
      </c>
      <c r="H39" s="147">
        <v>1</v>
      </c>
      <c r="I39" s="151">
        <f t="array" ref="I39">IF(ISERROR(SMALL(IF((Anmeldeformular!$K$10:$K$109=I37)*(Anmeldeformular!$B$10:$B$109&lt;&gt;""),Anmeldeformular!$B$10:$B$109,""),H39)),0,SMALL(IF((Anmeldeformular!$K$10:$K$109=I37)*(Anmeldeformular!$B$10:$B$109&lt;&gt;""),Anmeldeformular!$B$10:$B$109,""),H39))</f>
        <v>0</v>
      </c>
      <c r="J39" s="153" t="str">
        <f>IF(I39&gt;0,VLOOKUP(I39,Anmeldeformular!$B$10:$O$109,2),"")</f>
        <v/>
      </c>
      <c r="K39" s="154" t="str">
        <f>IF(I39&gt;0,VLOOKUP(I39,Anmeldeformular!$B$10:$O$109,3),"")</f>
        <v/>
      </c>
      <c r="L39" s="155" t="str">
        <f>IF(I39&gt;0,VLOOKUP(I39,Anmeldeformular!$B$10:$O$109,6),"")</f>
        <v/>
      </c>
    </row>
    <row r="40" spans="2:12" ht="18.75" thickBot="1" x14ac:dyDescent="0.4">
      <c r="B40" s="150">
        <v>2</v>
      </c>
      <c r="C40" s="152">
        <f t="array" ref="C40">IF(ISERROR(SMALL(IF((Anmeldeformular!$K$10:$K$109=C37)*(Anmeldeformular!$B$10:$B$109&lt;&gt;""),Anmeldeformular!$B$10:$B$109,""),B40)),0,SMALL(IF((Anmeldeformular!$K$10:$K$109=C37)*(Anmeldeformular!$B$10:$B$109&lt;&gt;""),Anmeldeformular!$B$10:$B$109,""),B40))</f>
        <v>0</v>
      </c>
      <c r="D40" s="156" t="str">
        <f>IF(C40&gt;0,VLOOKUP(C40,Anmeldeformular!$B$10:$O$109,2),"")</f>
        <v/>
      </c>
      <c r="E40" s="157" t="str">
        <f>IF(C40&gt;0,VLOOKUP(C40,Anmeldeformular!$B$10:$O$109,3),"")</f>
        <v/>
      </c>
      <c r="F40" s="158" t="str">
        <f>IF(C40&gt;0,VLOOKUP(C40,Anmeldeformular!$B$10:$O$109,6),"")</f>
        <v/>
      </c>
      <c r="H40" s="150">
        <v>2</v>
      </c>
      <c r="I40" s="152">
        <f t="array" ref="I40">IF(ISERROR(SMALL(IF((Anmeldeformular!$K$10:$K$109=I37)*(Anmeldeformular!$B$10:$B$109&lt;&gt;""),Anmeldeformular!$B$10:$B$109,""),H40)),0,SMALL(IF((Anmeldeformular!$K$10:$K$109=I37)*(Anmeldeformular!$B$10:$B$109&lt;&gt;""),Anmeldeformular!$B$10:$B$109,""),H40))</f>
        <v>0</v>
      </c>
      <c r="J40" s="156" t="str">
        <f>IF(I40&gt;0,VLOOKUP(I40,Anmeldeformular!$B$10:$O$109,2),"")</f>
        <v/>
      </c>
      <c r="K40" s="157" t="str">
        <f>IF(I40&gt;0,VLOOKUP(I40,Anmeldeformular!$B$10:$O$109,3),"")</f>
        <v/>
      </c>
      <c r="L40" s="158" t="str">
        <f>IF(I40&gt;0,VLOOKUP(I40,Anmeldeformular!$B$10:$O$109,6),"")</f>
        <v/>
      </c>
    </row>
    <row r="41" spans="2:12" ht="18" thickTop="1" thickBot="1" x14ac:dyDescent="0.35"/>
    <row r="42" spans="2:12" ht="22.5" thickTop="1" thickBot="1" x14ac:dyDescent="0.45">
      <c r="B42" s="148" t="s">
        <v>44</v>
      </c>
      <c r="C42" s="149">
        <v>15</v>
      </c>
      <c r="D42" s="299" t="s">
        <v>100</v>
      </c>
      <c r="E42" s="300"/>
      <c r="F42" s="301"/>
      <c r="H42" s="148" t="s">
        <v>44</v>
      </c>
      <c r="I42" s="149">
        <v>16</v>
      </c>
      <c r="J42" s="299" t="s">
        <v>102</v>
      </c>
      <c r="K42" s="300"/>
      <c r="L42" s="301"/>
    </row>
    <row r="43" spans="2:12" ht="19.5" thickBot="1" x14ac:dyDescent="0.4">
      <c r="B43" s="145" t="s">
        <v>91</v>
      </c>
      <c r="C43" s="146"/>
      <c r="D43" s="168" t="s">
        <v>34</v>
      </c>
      <c r="E43" s="169" t="s">
        <v>37</v>
      </c>
      <c r="F43" s="170" t="s">
        <v>40</v>
      </c>
      <c r="H43" s="145" t="s">
        <v>91</v>
      </c>
      <c r="I43" s="146"/>
      <c r="J43" s="168" t="s">
        <v>34</v>
      </c>
      <c r="K43" s="169" t="s">
        <v>37</v>
      </c>
      <c r="L43" s="170" t="s">
        <v>40</v>
      </c>
    </row>
    <row r="44" spans="2:12" ht="18.75" thickBot="1" x14ac:dyDescent="0.4">
      <c r="B44" s="147">
        <v>1</v>
      </c>
      <c r="C44" s="151">
        <f t="array" ref="C44">IF(ISERROR(SMALL(IF((Anmeldeformular!$K$10:$K$109=C42)*(Anmeldeformular!$B$10:$B$109&lt;&gt;""),Anmeldeformular!$B$10:$B$109,""),B44)),0,SMALL(IF((Anmeldeformular!$K$10:$K$109=C42)*(Anmeldeformular!$B$10:$B$109&lt;&gt;""),Anmeldeformular!$B$10:$B$109,""),B44))</f>
        <v>0</v>
      </c>
      <c r="D44" s="153" t="str">
        <f>IF(C44&gt;0,VLOOKUP(C44,Anmeldeformular!$B$10:$O$109,2),"")</f>
        <v/>
      </c>
      <c r="E44" s="154" t="str">
        <f>IF(C44&gt;0,VLOOKUP(C44,Anmeldeformular!$B$10:$O$109,3),"")</f>
        <v/>
      </c>
      <c r="F44" s="155" t="str">
        <f>IF(C44&gt;0,VLOOKUP(C44,Anmeldeformular!$B$10:$O$109,6),"")</f>
        <v/>
      </c>
      <c r="H44" s="147">
        <v>1</v>
      </c>
      <c r="I44" s="151">
        <f t="array" ref="I44">IF(ISERROR(SMALL(IF((Anmeldeformular!$K$10:$K$109=I42)*(Anmeldeformular!$B$10:$B$109&lt;&gt;""),Anmeldeformular!$B$10:$B$109,""),H44)),0,SMALL(IF((Anmeldeformular!$K$10:$K$109=I42)*(Anmeldeformular!$B$10:$B$109&lt;&gt;""),Anmeldeformular!$B$10:$B$109,""),H44))</f>
        <v>0</v>
      </c>
      <c r="J44" s="153" t="str">
        <f>IF(I44&gt;0,VLOOKUP(I44,Anmeldeformular!$B$10:$O$109,2),"")</f>
        <v/>
      </c>
      <c r="K44" s="154" t="str">
        <f>IF(I44&gt;0,VLOOKUP(I44,Anmeldeformular!$B$10:$O$109,3),"")</f>
        <v/>
      </c>
      <c r="L44" s="155" t="str">
        <f>IF(I44&gt;0,VLOOKUP(I44,Anmeldeformular!$B$10:$O$109,6),"")</f>
        <v/>
      </c>
    </row>
    <row r="45" spans="2:12" ht="18.75" thickBot="1" x14ac:dyDescent="0.4">
      <c r="B45" s="150">
        <v>2</v>
      </c>
      <c r="C45" s="152">
        <f t="array" ref="C45">IF(ISERROR(SMALL(IF((Anmeldeformular!$K$10:$K$109=C42)*(Anmeldeformular!$B$10:$B$109&lt;&gt;""),Anmeldeformular!$B$10:$B$109,""),B45)),0,SMALL(IF((Anmeldeformular!$K$10:$K$109=C42)*(Anmeldeformular!$B$10:$B$109&lt;&gt;""),Anmeldeformular!$B$10:$B$109,""),B45))</f>
        <v>0</v>
      </c>
      <c r="D45" s="156" t="str">
        <f>IF(C45&gt;0,VLOOKUP(C45,Anmeldeformular!$B$10:$O$109,2),"")</f>
        <v/>
      </c>
      <c r="E45" s="157" t="str">
        <f>IF(C45&gt;0,VLOOKUP(C45,Anmeldeformular!$B$10:$O$109,3),"")</f>
        <v/>
      </c>
      <c r="F45" s="158" t="str">
        <f>IF(C45&gt;0,VLOOKUP(C45,Anmeldeformular!$B$10:$O$109,6),"")</f>
        <v/>
      </c>
      <c r="H45" s="150">
        <v>2</v>
      </c>
      <c r="I45" s="152">
        <f t="array" ref="I45">IF(ISERROR(SMALL(IF((Anmeldeformular!$K$10:$K$109=I42)*(Anmeldeformular!$B$10:$B$109&lt;&gt;""),Anmeldeformular!$B$10:$B$109,""),H45)),0,SMALL(IF((Anmeldeformular!$K$10:$K$109=I42)*(Anmeldeformular!$B$10:$B$109&lt;&gt;""),Anmeldeformular!$B$10:$B$109,""),H45))</f>
        <v>0</v>
      </c>
      <c r="J45" s="156" t="str">
        <f>IF(I45&gt;0,VLOOKUP(I45,Anmeldeformular!$B$10:$O$109,2),"")</f>
        <v/>
      </c>
      <c r="K45" s="157" t="str">
        <f>IF(I45&gt;0,VLOOKUP(I45,Anmeldeformular!$B$10:$O$109,3),"")</f>
        <v/>
      </c>
      <c r="L45" s="158" t="str">
        <f>IF(I45&gt;0,VLOOKUP(I45,Anmeldeformular!$B$10:$O$109,6),"")</f>
        <v/>
      </c>
    </row>
    <row r="46" spans="2:12" ht="18" thickTop="1" thickBot="1" x14ac:dyDescent="0.35"/>
    <row r="47" spans="2:12" ht="22.5" thickTop="1" thickBot="1" x14ac:dyDescent="0.45">
      <c r="B47" s="148" t="s">
        <v>44</v>
      </c>
      <c r="C47" s="149">
        <v>17</v>
      </c>
      <c r="D47" s="299" t="s">
        <v>101</v>
      </c>
      <c r="E47" s="300"/>
      <c r="F47" s="301"/>
      <c r="H47" s="148" t="s">
        <v>44</v>
      </c>
      <c r="I47" s="149">
        <v>18</v>
      </c>
      <c r="J47" s="299" t="s">
        <v>99</v>
      </c>
      <c r="K47" s="300"/>
      <c r="L47" s="301"/>
    </row>
    <row r="48" spans="2:12" ht="19.5" thickBot="1" x14ac:dyDescent="0.4">
      <c r="B48" s="145" t="s">
        <v>91</v>
      </c>
      <c r="C48" s="146"/>
      <c r="D48" s="168" t="s">
        <v>34</v>
      </c>
      <c r="E48" s="169" t="s">
        <v>37</v>
      </c>
      <c r="F48" s="170" t="s">
        <v>40</v>
      </c>
      <c r="H48" s="145" t="s">
        <v>91</v>
      </c>
      <c r="I48" s="146"/>
      <c r="J48" s="168" t="s">
        <v>34</v>
      </c>
      <c r="K48" s="169" t="s">
        <v>37</v>
      </c>
      <c r="L48" s="170" t="s">
        <v>40</v>
      </c>
    </row>
    <row r="49" spans="2:12" ht="18.75" thickBot="1" x14ac:dyDescent="0.4">
      <c r="B49" s="147">
        <v>1</v>
      </c>
      <c r="C49" s="151">
        <f t="array" ref="C49">IF(ISERROR(SMALL(IF((Anmeldeformular!$K$10:$K$109=C47)*(Anmeldeformular!$B$10:$B$109&lt;&gt;""),Anmeldeformular!$B$10:$B$109,""),B49)),0,SMALL(IF((Anmeldeformular!$K$10:$K$109=C47)*(Anmeldeformular!$B$10:$B$109&lt;&gt;""),Anmeldeformular!$B$10:$B$109,""),B49))</f>
        <v>0</v>
      </c>
      <c r="D49" s="153" t="str">
        <f>IF(C49&gt;0,VLOOKUP(C49,Anmeldeformular!$B$10:$O$109,2),"")</f>
        <v/>
      </c>
      <c r="E49" s="154" t="str">
        <f>IF(C49&gt;0,VLOOKUP(C49,Anmeldeformular!$B$10:$O$109,3),"")</f>
        <v/>
      </c>
      <c r="F49" s="155" t="str">
        <f>IF(C49&gt;0,VLOOKUP(C49,Anmeldeformular!$B$10:$O$109,6),"")</f>
        <v/>
      </c>
      <c r="H49" s="147">
        <v>1</v>
      </c>
      <c r="I49" s="151">
        <f t="array" ref="I49">IF(ISERROR(SMALL(IF((Anmeldeformular!$K$10:$K$109=I47)*(Anmeldeformular!$B$10:$B$109&lt;&gt;""),Anmeldeformular!$B$10:$B$109,""),H49)),0,SMALL(IF((Anmeldeformular!$K$10:$K$109=I47)*(Anmeldeformular!$B$10:$B$109&lt;&gt;""),Anmeldeformular!$B$10:$B$109,""),H49))</f>
        <v>0</v>
      </c>
      <c r="J49" s="153" t="str">
        <f>IF(I49&gt;0,VLOOKUP(I49,Anmeldeformular!$B$10:$O$109,2),"")</f>
        <v/>
      </c>
      <c r="K49" s="154" t="str">
        <f>IF(I49&gt;0,VLOOKUP(I49,Anmeldeformular!$B$10:$O$109,3),"")</f>
        <v/>
      </c>
      <c r="L49" s="155" t="str">
        <f>IF(I49&gt;0,VLOOKUP(I49,Anmeldeformular!$B$10:$O$109,6),"")</f>
        <v/>
      </c>
    </row>
    <row r="50" spans="2:12" ht="18.75" thickBot="1" x14ac:dyDescent="0.4">
      <c r="B50" s="150">
        <v>2</v>
      </c>
      <c r="C50" s="152">
        <f t="array" ref="C50">IF(ISERROR(SMALL(IF((Anmeldeformular!$K$10:$K$109=C47)*(Anmeldeformular!$B$10:$B$109&lt;&gt;""),Anmeldeformular!$B$10:$B$109,""),B50)),0,SMALL(IF((Anmeldeformular!$K$10:$K$109=C47)*(Anmeldeformular!$B$10:$B$109&lt;&gt;""),Anmeldeformular!$B$10:$B$109,""),B50))</f>
        <v>0</v>
      </c>
      <c r="D50" s="156" t="str">
        <f>IF(C50&gt;0,VLOOKUP(C50,Anmeldeformular!$B$10:$O$109,2),"")</f>
        <v/>
      </c>
      <c r="E50" s="157" t="str">
        <f>IF(C50&gt;0,VLOOKUP(C50,Anmeldeformular!$B$10:$O$109,3),"")</f>
        <v/>
      </c>
      <c r="F50" s="158" t="str">
        <f>IF(C50&gt;0,VLOOKUP(C50,Anmeldeformular!$B$10:$O$109,6),"")</f>
        <v/>
      </c>
      <c r="H50" s="150">
        <v>2</v>
      </c>
      <c r="I50" s="152">
        <f t="array" ref="I50">IF(ISERROR(SMALL(IF((Anmeldeformular!$K$10:$K$109=I47)*(Anmeldeformular!$B$10:$B$109&lt;&gt;""),Anmeldeformular!$B$10:$B$109,""),H50)),0,SMALL(IF((Anmeldeformular!$K$10:$K$109=I47)*(Anmeldeformular!$B$10:$B$109&lt;&gt;""),Anmeldeformular!$B$10:$B$109,""),H50))</f>
        <v>0</v>
      </c>
      <c r="J50" s="156" t="str">
        <f>IF(I50&gt;0,VLOOKUP(I50,Anmeldeformular!$B$10:$O$109,2),"")</f>
        <v/>
      </c>
      <c r="K50" s="157" t="str">
        <f>IF(I50&gt;0,VLOOKUP(I50,Anmeldeformular!$B$10:$O$109,3),"")</f>
        <v/>
      </c>
      <c r="L50" s="158" t="str">
        <f>IF(I50&gt;0,VLOOKUP(I50,Anmeldeformular!$B$10:$O$109,6),"")</f>
        <v/>
      </c>
    </row>
    <row r="51" spans="2:12" ht="18" thickTop="1" thickBot="1" x14ac:dyDescent="0.35"/>
    <row r="52" spans="2:12" ht="22.5" thickTop="1" thickBot="1" x14ac:dyDescent="0.45">
      <c r="B52" s="148" t="s">
        <v>44</v>
      </c>
      <c r="C52" s="149">
        <v>19</v>
      </c>
      <c r="D52" s="299" t="s">
        <v>98</v>
      </c>
      <c r="E52" s="300"/>
      <c r="F52" s="301"/>
      <c r="H52" s="148" t="s">
        <v>44</v>
      </c>
      <c r="I52" s="149">
        <v>20</v>
      </c>
      <c r="J52" s="299" t="s">
        <v>97</v>
      </c>
      <c r="K52" s="300"/>
      <c r="L52" s="301"/>
    </row>
    <row r="53" spans="2:12" ht="19.5" thickBot="1" x14ac:dyDescent="0.4">
      <c r="B53" s="145" t="s">
        <v>91</v>
      </c>
      <c r="C53" s="146"/>
      <c r="D53" s="168" t="s">
        <v>34</v>
      </c>
      <c r="E53" s="169" t="s">
        <v>37</v>
      </c>
      <c r="F53" s="170" t="s">
        <v>40</v>
      </c>
      <c r="H53" s="145" t="s">
        <v>91</v>
      </c>
      <c r="I53" s="146"/>
      <c r="J53" s="168" t="s">
        <v>34</v>
      </c>
      <c r="K53" s="169" t="s">
        <v>37</v>
      </c>
      <c r="L53" s="170" t="s">
        <v>40</v>
      </c>
    </row>
    <row r="54" spans="2:12" ht="18.75" thickBot="1" x14ac:dyDescent="0.4">
      <c r="B54" s="147">
        <v>1</v>
      </c>
      <c r="C54" s="151">
        <f t="array" ref="C54">IF(ISERROR(SMALL(IF((Anmeldeformular!$K$10:$K$109=C52)*(Anmeldeformular!$B$10:$B$109&lt;&gt;""),Anmeldeformular!$B$10:$B$109,""),B54)),0,SMALL(IF((Anmeldeformular!$K$10:$K$109=C52)*(Anmeldeformular!$B$10:$B$109&lt;&gt;""),Anmeldeformular!$B$10:$B$109,""),B54))</f>
        <v>0</v>
      </c>
      <c r="D54" s="153" t="str">
        <f>IF(C54&gt;0,VLOOKUP(C54,Anmeldeformular!$B$10:$O$109,2),"")</f>
        <v/>
      </c>
      <c r="E54" s="154" t="str">
        <f>IF(C54&gt;0,VLOOKUP(C54,Anmeldeformular!$B$10:$O$109,3),"")</f>
        <v/>
      </c>
      <c r="F54" s="155" t="str">
        <f>IF(C54&gt;0,VLOOKUP(C54,Anmeldeformular!$B$10:$O$109,6),"")</f>
        <v/>
      </c>
      <c r="H54" s="147">
        <v>1</v>
      </c>
      <c r="I54" s="151">
        <f t="array" ref="I54">IF(ISERROR(SMALL(IF((Anmeldeformular!$K$10:$K$109=I52)*(Anmeldeformular!$B$10:$B$109&lt;&gt;""),Anmeldeformular!$B$10:$B$109,""),H54)),0,SMALL(IF((Anmeldeformular!$K$10:$K$109=I52)*(Anmeldeformular!$B$10:$B$109&lt;&gt;""),Anmeldeformular!$B$10:$B$109,""),H54))</f>
        <v>0</v>
      </c>
      <c r="J54" s="153" t="str">
        <f>IF(I54&gt;0,VLOOKUP(I54,Anmeldeformular!$B$10:$O$109,2),"")</f>
        <v/>
      </c>
      <c r="K54" s="154" t="str">
        <f>IF(I54&gt;0,VLOOKUP(I54,Anmeldeformular!$B$10:$O$109,3),"")</f>
        <v/>
      </c>
      <c r="L54" s="155" t="str">
        <f>IF(I54&gt;0,VLOOKUP(I54,Anmeldeformular!$B$10:$O$109,6),"")</f>
        <v/>
      </c>
    </row>
    <row r="55" spans="2:12" ht="18.75" thickBot="1" x14ac:dyDescent="0.4">
      <c r="B55" s="150">
        <v>2</v>
      </c>
      <c r="C55" s="152">
        <f t="array" ref="C55">IF(ISERROR(SMALL(IF((Anmeldeformular!$K$10:$K$109=C52)*(Anmeldeformular!$B$10:$B$109&lt;&gt;""),Anmeldeformular!$B$10:$B$109,""),B55)),0,SMALL(IF((Anmeldeformular!$K$10:$K$109=C52)*(Anmeldeformular!$B$10:$B$109&lt;&gt;""),Anmeldeformular!$B$10:$B$109,""),B55))</f>
        <v>0</v>
      </c>
      <c r="D55" s="156" t="str">
        <f>IF(C55&gt;0,VLOOKUP(C55,Anmeldeformular!$B$10:$O$109,2),"")</f>
        <v/>
      </c>
      <c r="E55" s="157" t="str">
        <f>IF(C55&gt;0,VLOOKUP(C55,Anmeldeformular!$B$10:$O$109,3),"")</f>
        <v/>
      </c>
      <c r="F55" s="158" t="str">
        <f>IF(C55&gt;0,VLOOKUP(C55,Anmeldeformular!$B$10:$O$109,6),"")</f>
        <v/>
      </c>
      <c r="H55" s="150">
        <v>2</v>
      </c>
      <c r="I55" s="152">
        <f t="array" ref="I55">IF(ISERROR(SMALL(IF((Anmeldeformular!$K$10:$K$109=I52)*(Anmeldeformular!$B$10:$B$109&lt;&gt;""),Anmeldeformular!$B$10:$B$109,""),H55)),0,SMALL(IF((Anmeldeformular!$K$10:$K$109=I52)*(Anmeldeformular!$B$10:$B$109&lt;&gt;""),Anmeldeformular!$B$10:$B$109,""),H55))</f>
        <v>0</v>
      </c>
      <c r="J55" s="156" t="str">
        <f>IF(I55&gt;0,VLOOKUP(I55,Anmeldeformular!$B$10:$O$109,2),"")</f>
        <v/>
      </c>
      <c r="K55" s="157" t="str">
        <f>IF(I55&gt;0,VLOOKUP(I55,Anmeldeformular!$B$10:$O$109,3),"")</f>
        <v/>
      </c>
      <c r="L55" s="158" t="str">
        <f>IF(I55&gt;0,VLOOKUP(I55,Anmeldeformular!$B$10:$O$109,6),"")</f>
        <v/>
      </c>
    </row>
    <row r="56" spans="2:12" ht="18" thickTop="1" thickBot="1" x14ac:dyDescent="0.35"/>
    <row r="57" spans="2:12" ht="22.5" thickTop="1" thickBot="1" x14ac:dyDescent="0.45">
      <c r="B57" s="148" t="s">
        <v>44</v>
      </c>
      <c r="C57" s="149">
        <v>21</v>
      </c>
      <c r="D57" s="299" t="s">
        <v>96</v>
      </c>
      <c r="E57" s="300"/>
      <c r="F57" s="301"/>
      <c r="H57" s="148" t="s">
        <v>44</v>
      </c>
      <c r="I57" s="149">
        <v>22</v>
      </c>
      <c r="J57" s="299" t="s">
        <v>95</v>
      </c>
      <c r="K57" s="300"/>
      <c r="L57" s="301"/>
    </row>
    <row r="58" spans="2:12" ht="19.5" thickBot="1" x14ac:dyDescent="0.4">
      <c r="B58" s="145" t="s">
        <v>91</v>
      </c>
      <c r="C58" s="146"/>
      <c r="D58" s="168" t="s">
        <v>34</v>
      </c>
      <c r="E58" s="169" t="s">
        <v>37</v>
      </c>
      <c r="F58" s="170" t="s">
        <v>40</v>
      </c>
      <c r="H58" s="145" t="s">
        <v>91</v>
      </c>
      <c r="I58" s="146"/>
      <c r="J58" s="168" t="s">
        <v>34</v>
      </c>
      <c r="K58" s="169" t="s">
        <v>37</v>
      </c>
      <c r="L58" s="170" t="s">
        <v>40</v>
      </c>
    </row>
    <row r="59" spans="2:12" ht="18.75" thickBot="1" x14ac:dyDescent="0.4">
      <c r="B59" s="147">
        <v>1</v>
      </c>
      <c r="C59" s="151">
        <f t="array" ref="C59">IF(ISERROR(SMALL(IF((Anmeldeformular!$K$10:$K$109=C57)*(Anmeldeformular!$B$10:$B$109&lt;&gt;""),Anmeldeformular!$B$10:$B$109,""),B59)),0,SMALL(IF((Anmeldeformular!$K$10:$K$109=C57)*(Anmeldeformular!$B$10:$B$109&lt;&gt;""),Anmeldeformular!$B$10:$B$109,""),B59))</f>
        <v>0</v>
      </c>
      <c r="D59" s="153" t="str">
        <f>IF(C59&gt;0,VLOOKUP(C59,Anmeldeformular!$B$10:$O$109,2),"")</f>
        <v/>
      </c>
      <c r="E59" s="154" t="str">
        <f>IF(C59&gt;0,VLOOKUP(C59,Anmeldeformular!$B$10:$O$109,3),"")</f>
        <v/>
      </c>
      <c r="F59" s="155" t="str">
        <f>IF(C59&gt;0,VLOOKUP(C59,Anmeldeformular!$B$10:$O$109,6),"")</f>
        <v/>
      </c>
      <c r="H59" s="147">
        <v>1</v>
      </c>
      <c r="I59" s="151">
        <f t="array" ref="I59">IF(ISERROR(SMALL(IF((Anmeldeformular!$K$10:$K$109=I57)*(Anmeldeformular!$B$10:$B$109&lt;&gt;""),Anmeldeformular!$B$10:$B$109,""),H59)),0,SMALL(IF((Anmeldeformular!$K$10:$K$109=I57)*(Anmeldeformular!$B$10:$B$109&lt;&gt;""),Anmeldeformular!$B$10:$B$109,""),H59))</f>
        <v>0</v>
      </c>
      <c r="J59" s="153" t="str">
        <f>IF(I59&gt;0,VLOOKUP(I59,Anmeldeformular!$B$10:$O$109,2),"")</f>
        <v/>
      </c>
      <c r="K59" s="154" t="str">
        <f>IF(I59&gt;0,VLOOKUP(I59,Anmeldeformular!$B$10:$O$109,3),"")</f>
        <v/>
      </c>
      <c r="L59" s="155" t="str">
        <f>IF(I59&gt;0,VLOOKUP(I59,Anmeldeformular!$B$10:$O$109,6),"")</f>
        <v/>
      </c>
    </row>
    <row r="60" spans="2:12" ht="18.75" thickBot="1" x14ac:dyDescent="0.4">
      <c r="B60" s="150">
        <v>2</v>
      </c>
      <c r="C60" s="152">
        <f t="array" ref="C60">IF(ISERROR(SMALL(IF((Anmeldeformular!$K$10:$K$109=C57)*(Anmeldeformular!$B$10:$B$109&lt;&gt;""),Anmeldeformular!$B$10:$B$109,""),B60)),0,SMALL(IF((Anmeldeformular!$K$10:$K$109=C57)*(Anmeldeformular!$B$10:$B$109&lt;&gt;""),Anmeldeformular!$B$10:$B$109,""),B60))</f>
        <v>0</v>
      </c>
      <c r="D60" s="156" t="str">
        <f>IF(C60&gt;0,VLOOKUP(C60,Anmeldeformular!$B$10:$O$109,2),"")</f>
        <v/>
      </c>
      <c r="E60" s="157" t="str">
        <f>IF(C60&gt;0,VLOOKUP(C60,Anmeldeformular!$B$10:$O$109,3),"")</f>
        <v/>
      </c>
      <c r="F60" s="158" t="str">
        <f>IF(C60&gt;0,VLOOKUP(C60,Anmeldeformular!$B$10:$O$109,6),"")</f>
        <v/>
      </c>
      <c r="H60" s="150">
        <v>2</v>
      </c>
      <c r="I60" s="152">
        <f t="array" ref="I60">IF(ISERROR(SMALL(IF((Anmeldeformular!$K$10:$K$109=I57)*(Anmeldeformular!$B$10:$B$109&lt;&gt;""),Anmeldeformular!$B$10:$B$109,""),H60)),0,SMALL(IF((Anmeldeformular!$K$10:$K$109=I57)*(Anmeldeformular!$B$10:$B$109&lt;&gt;""),Anmeldeformular!$B$10:$B$109,""),H60))</f>
        <v>0</v>
      </c>
      <c r="J60" s="156" t="str">
        <f>IF(I60&gt;0,VLOOKUP(I60,Anmeldeformular!$B$10:$O$109,2),"")</f>
        <v/>
      </c>
      <c r="K60" s="157" t="str">
        <f>IF(I60&gt;0,VLOOKUP(I60,Anmeldeformular!$B$10:$O$109,3),"")</f>
        <v/>
      </c>
      <c r="L60" s="158" t="str">
        <f>IF(I60&gt;0,VLOOKUP(I60,Anmeldeformular!$B$10:$O$109,6),"")</f>
        <v/>
      </c>
    </row>
    <row r="61" spans="2:12" ht="18" thickTop="1" thickBot="1" x14ac:dyDescent="0.35"/>
    <row r="62" spans="2:12" ht="22.5" thickTop="1" thickBot="1" x14ac:dyDescent="0.45">
      <c r="B62" s="148" t="s">
        <v>44</v>
      </c>
      <c r="C62" s="149">
        <v>23</v>
      </c>
      <c r="D62" s="299" t="s">
        <v>94</v>
      </c>
      <c r="E62" s="300"/>
      <c r="F62" s="301"/>
      <c r="H62" s="148" t="s">
        <v>44</v>
      </c>
      <c r="I62" s="149">
        <v>24</v>
      </c>
      <c r="J62" s="299" t="s">
        <v>93</v>
      </c>
      <c r="K62" s="300"/>
      <c r="L62" s="301"/>
    </row>
    <row r="63" spans="2:12" ht="19.5" thickBot="1" x14ac:dyDescent="0.4">
      <c r="B63" s="145" t="s">
        <v>91</v>
      </c>
      <c r="C63" s="146"/>
      <c r="D63" s="168" t="s">
        <v>34</v>
      </c>
      <c r="E63" s="169" t="s">
        <v>37</v>
      </c>
      <c r="F63" s="170" t="s">
        <v>40</v>
      </c>
      <c r="H63" s="145" t="s">
        <v>91</v>
      </c>
      <c r="I63" s="146"/>
      <c r="J63" s="168" t="s">
        <v>34</v>
      </c>
      <c r="K63" s="169" t="s">
        <v>37</v>
      </c>
      <c r="L63" s="170" t="s">
        <v>40</v>
      </c>
    </row>
    <row r="64" spans="2:12" ht="18.75" thickBot="1" x14ac:dyDescent="0.4">
      <c r="B64" s="147">
        <v>1</v>
      </c>
      <c r="C64" s="151">
        <f t="array" ref="C64">IF(ISERROR(SMALL(IF((Anmeldeformular!$K$10:$K$109=C62)*(Anmeldeformular!$B$10:$B$109&lt;&gt;""),Anmeldeformular!$B$10:$B$109,""),B64)),0,SMALL(IF((Anmeldeformular!$K$10:$K$109=C62)*(Anmeldeformular!$B$10:$B$109&lt;&gt;""),Anmeldeformular!$B$10:$B$109,""),B64))</f>
        <v>0</v>
      </c>
      <c r="D64" s="153" t="str">
        <f>IF(C64&gt;0,VLOOKUP(C64,Anmeldeformular!$B$10:$O$109,2),"")</f>
        <v/>
      </c>
      <c r="E64" s="154" t="str">
        <f>IF(C64&gt;0,VLOOKUP(C64,Anmeldeformular!$B$10:$O$109,3),"")</f>
        <v/>
      </c>
      <c r="F64" s="155" t="str">
        <f>IF(C64&gt;0,VLOOKUP(C64,Anmeldeformular!$B$10:$O$109,6),"")</f>
        <v/>
      </c>
      <c r="H64" s="147">
        <v>1</v>
      </c>
      <c r="I64" s="151">
        <f t="array" ref="I64">IF(ISERROR(SMALL(IF((Anmeldeformular!$K$10:$K$109=I62)*(Anmeldeformular!$B$10:$B$109&lt;&gt;""),Anmeldeformular!$B$10:$B$109,""),H64)),0,SMALL(IF((Anmeldeformular!$K$10:$K$109=I62)*(Anmeldeformular!$B$10:$B$109&lt;&gt;""),Anmeldeformular!$B$10:$B$109,""),H64))</f>
        <v>0</v>
      </c>
      <c r="J64" s="153" t="str">
        <f>IF(I64&gt;0,VLOOKUP(I64,Anmeldeformular!$B$10:$O$109,2),"")</f>
        <v/>
      </c>
      <c r="K64" s="154" t="str">
        <f>IF(I64&gt;0,VLOOKUP(I64,Anmeldeformular!$B$10:$O$109,3),"")</f>
        <v/>
      </c>
      <c r="L64" s="155" t="str">
        <f>IF(I64&gt;0,VLOOKUP(I64,Anmeldeformular!$B$10:$O$109,6),"")</f>
        <v/>
      </c>
    </row>
    <row r="65" spans="2:12" ht="18.75" thickBot="1" x14ac:dyDescent="0.4">
      <c r="B65" s="150">
        <v>2</v>
      </c>
      <c r="C65" s="152">
        <f t="array" ref="C65">IF(ISERROR(SMALL(IF((Anmeldeformular!$K$10:$K$109=C62)*(Anmeldeformular!$B$10:$B$109&lt;&gt;""),Anmeldeformular!$B$10:$B$109,""),B65)),0,SMALL(IF((Anmeldeformular!$K$10:$K$109=C62)*(Anmeldeformular!$B$10:$B$109&lt;&gt;""),Anmeldeformular!$B$10:$B$109,""),B65))</f>
        <v>0</v>
      </c>
      <c r="D65" s="156" t="str">
        <f>IF(C65&gt;0,VLOOKUP(C65,Anmeldeformular!$B$10:$O$109,2),"")</f>
        <v/>
      </c>
      <c r="E65" s="157" t="str">
        <f>IF(C65&gt;0,VLOOKUP(C65,Anmeldeformular!$B$10:$O$109,3),"")</f>
        <v/>
      </c>
      <c r="F65" s="158" t="str">
        <f>IF(C65&gt;0,VLOOKUP(C65,Anmeldeformular!$B$10:$O$109,6),"")</f>
        <v/>
      </c>
      <c r="H65" s="150">
        <v>2</v>
      </c>
      <c r="I65" s="152">
        <f t="array" ref="I65">IF(ISERROR(SMALL(IF((Anmeldeformular!$K$10:$K$109=I62)*(Anmeldeformular!$B$10:$B$109&lt;&gt;""),Anmeldeformular!$B$10:$B$109,""),H65)),0,SMALL(IF((Anmeldeformular!$K$10:$K$109=I62)*(Anmeldeformular!$B$10:$B$109&lt;&gt;""),Anmeldeformular!$B$10:$B$109,""),H65))</f>
        <v>0</v>
      </c>
      <c r="J65" s="156" t="str">
        <f>IF(I65&gt;0,VLOOKUP(I65,Anmeldeformular!$B$10:$O$109,2),"")</f>
        <v/>
      </c>
      <c r="K65" s="157" t="str">
        <f>IF(I65&gt;0,VLOOKUP(I65,Anmeldeformular!$B$10:$O$109,3),"")</f>
        <v/>
      </c>
      <c r="L65" s="158" t="str">
        <f>IF(I65&gt;0,VLOOKUP(I65,Anmeldeformular!$B$10:$O$109,6),"")</f>
        <v/>
      </c>
    </row>
    <row r="66" spans="2:12" ht="17.25" thickTop="1" x14ac:dyDescent="0.3"/>
  </sheetData>
  <sheetProtection algorithmName="SHA-512" hashValue="A08xflClMXS2JYSgQel3GkO8VRXxcfx5TQrm2D9Lybxv1VR/6tnWClgRuW4jGT2WkBgXkiCL7Sh2WEsaqrDY3A==" saltValue="W7/WTREUwCEkTRXoZ0Mi/g==" spinCount="100000" sheet="1" selectLockedCells="1"/>
  <mergeCells count="27">
    <mergeCell ref="D52:F52"/>
    <mergeCell ref="J52:L52"/>
    <mergeCell ref="D57:F57"/>
    <mergeCell ref="J57:L57"/>
    <mergeCell ref="D62:F62"/>
    <mergeCell ref="J62:L62"/>
    <mergeCell ref="D37:F37"/>
    <mergeCell ref="J37:L37"/>
    <mergeCell ref="D42:F42"/>
    <mergeCell ref="J42:L42"/>
    <mergeCell ref="D47:F47"/>
    <mergeCell ref="J47:L47"/>
    <mergeCell ref="D22:F22"/>
    <mergeCell ref="J22:L22"/>
    <mergeCell ref="D27:F27"/>
    <mergeCell ref="J27:L27"/>
    <mergeCell ref="D32:F32"/>
    <mergeCell ref="J32:L32"/>
    <mergeCell ref="D12:F12"/>
    <mergeCell ref="J12:L12"/>
    <mergeCell ref="B2:L2"/>
    <mergeCell ref="B3:L3"/>
    <mergeCell ref="D17:F17"/>
    <mergeCell ref="J17:L17"/>
    <mergeCell ref="B5:C5"/>
    <mergeCell ref="D7:F7"/>
    <mergeCell ref="J7:L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7604-2526-42E0-86D8-DFACC3C8FD9B}">
  <sheetPr codeName="Tabelle6">
    <tabColor theme="9" tint="0.79998168889431442"/>
  </sheetPr>
  <dimension ref="B1:L54"/>
  <sheetViews>
    <sheetView workbookViewId="0">
      <selection activeCell="C8" sqref="C8:F8"/>
    </sheetView>
  </sheetViews>
  <sheetFormatPr baseColWidth="10" defaultRowHeight="16.5" x14ac:dyDescent="0.3"/>
  <cols>
    <col min="1" max="1" width="11.42578125" style="1"/>
    <col min="2" max="2" width="8.7109375" style="1" customWidth="1"/>
    <col min="3" max="3" width="7.7109375" style="1" customWidth="1"/>
    <col min="4" max="5" width="20.7109375" style="1" customWidth="1"/>
    <col min="6" max="6" width="6.7109375" style="1" customWidth="1"/>
    <col min="7" max="7" width="11.42578125" style="1"/>
    <col min="8" max="8" width="8.7109375" style="1" customWidth="1"/>
    <col min="9" max="9" width="7.7109375" style="1" customWidth="1"/>
    <col min="10" max="11" width="20.7109375" style="1" customWidth="1"/>
    <col min="12" max="12" width="6.7109375" style="1" customWidth="1"/>
    <col min="13" max="16384" width="11.42578125" style="1"/>
  </cols>
  <sheetData>
    <row r="1" spans="2:12" x14ac:dyDescent="0.3">
      <c r="J1" s="24"/>
      <c r="K1" s="24"/>
      <c r="L1" s="24"/>
    </row>
    <row r="2" spans="2:12" ht="42.75" x14ac:dyDescent="0.3">
      <c r="B2" s="295" t="str">
        <f>'allg. Daten'!A2</f>
        <v>1. Illertaler Einradcup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2:12" ht="31.5" x14ac:dyDescent="0.3">
      <c r="B3" s="294" t="str">
        <f>'allg. Daten'!A3</f>
        <v>30.09. bis 01.10.2023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</row>
    <row r="4" spans="2:12" ht="31.5" x14ac:dyDescent="0.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27" x14ac:dyDescent="0.5">
      <c r="B5" s="296" t="s">
        <v>35</v>
      </c>
      <c r="C5" s="296"/>
      <c r="D5" s="22" t="str">
        <f>'allg. Daten'!C7</f>
        <v>Vereinsname</v>
      </c>
      <c r="E5" s="22"/>
      <c r="F5" s="22"/>
      <c r="G5" s="22"/>
      <c r="H5" s="22"/>
      <c r="I5" s="22"/>
      <c r="J5" s="47"/>
      <c r="K5" s="47"/>
      <c r="L5" s="47"/>
    </row>
    <row r="6" spans="2:12" ht="21" thickBot="1" x14ac:dyDescent="0.4">
      <c r="B6" s="25"/>
      <c r="C6" s="25"/>
      <c r="D6" s="25"/>
      <c r="E6" s="25"/>
      <c r="F6" s="25"/>
      <c r="G6" s="25"/>
      <c r="H6" s="25"/>
      <c r="I6" s="25"/>
      <c r="J6" s="48"/>
      <c r="K6" s="48"/>
      <c r="L6" s="48"/>
    </row>
    <row r="7" spans="2:12" ht="20.25" thickTop="1" thickBot="1" x14ac:dyDescent="0.4">
      <c r="B7" s="302" t="s">
        <v>45</v>
      </c>
      <c r="C7" s="303"/>
      <c r="D7" s="159">
        <v>1</v>
      </c>
      <c r="E7" s="160"/>
      <c r="F7" s="161"/>
      <c r="H7" s="302" t="s">
        <v>45</v>
      </c>
      <c r="I7" s="303"/>
      <c r="J7" s="159">
        <v>2</v>
      </c>
      <c r="K7" s="160"/>
      <c r="L7" s="161"/>
    </row>
    <row r="8" spans="2:12" ht="18.75" thickBot="1" x14ac:dyDescent="0.4">
      <c r="B8" s="177" t="s">
        <v>116</v>
      </c>
      <c r="C8" s="304" t="s">
        <v>118</v>
      </c>
      <c r="D8" s="305"/>
      <c r="E8" s="305"/>
      <c r="F8" s="306"/>
      <c r="H8" s="177" t="s">
        <v>116</v>
      </c>
      <c r="I8" s="304" t="s">
        <v>119</v>
      </c>
      <c r="J8" s="305"/>
      <c r="K8" s="305"/>
      <c r="L8" s="306"/>
    </row>
    <row r="9" spans="2:12" ht="18.75" thickBot="1" x14ac:dyDescent="0.4">
      <c r="B9" s="147" t="s">
        <v>91</v>
      </c>
      <c r="C9" s="180"/>
      <c r="D9" s="181" t="s">
        <v>34</v>
      </c>
      <c r="E9" s="181" t="s">
        <v>117</v>
      </c>
      <c r="F9" s="182" t="s">
        <v>40</v>
      </c>
      <c r="H9" s="147" t="s">
        <v>91</v>
      </c>
      <c r="I9" s="180"/>
      <c r="J9" s="181" t="s">
        <v>34</v>
      </c>
      <c r="K9" s="181" t="s">
        <v>117</v>
      </c>
      <c r="L9" s="182" t="s">
        <v>40</v>
      </c>
    </row>
    <row r="10" spans="2:12" ht="18.75" thickBot="1" x14ac:dyDescent="0.4">
      <c r="B10" s="177">
        <v>1</v>
      </c>
      <c r="C10" s="183">
        <f t="array" ref="C10">IF(ISERROR(SMALL(IF((Anmeldeformular!$L$10:$L$109=D7)*(Anmeldeformular!$B$10:$B$109&lt;&gt;""),Anmeldeformular!$B$10:$B$109,""),B10)),0,SMALL(IF((Anmeldeformular!$L$10:$L$109=D7)*(Anmeldeformular!$B$10:$B$109&lt;&gt;""),Anmeldeformular!$B$10:$B$109,""),B10))</f>
        <v>0</v>
      </c>
      <c r="D10" s="162" t="str">
        <f>IF(C10&gt;0,VLOOKUP(C10,Anmeldeformular!$B$10:$O$109,2),"")</f>
        <v/>
      </c>
      <c r="E10" s="162" t="str">
        <f>IF(C10&gt;0,VLOOKUP(C10,Anmeldeformular!$B$10:$O$109,3),"")</f>
        <v/>
      </c>
      <c r="F10" s="163" t="str">
        <f>IF(C10&gt;0,VLOOKUP(C10,Anmeldeformular!$B$10:$O$109,6),"")</f>
        <v/>
      </c>
      <c r="H10" s="177">
        <v>1</v>
      </c>
      <c r="I10" s="183">
        <f t="array" ref="I10">IF(ISERROR(SMALL(IF((Anmeldeformular!$L$10:$L$109=J7)*(Anmeldeformular!$B$10:$B$109&lt;&gt;""),Anmeldeformular!$B$10:$B$109,""),H10)),0,SMALL(IF((Anmeldeformular!$L$10:$L$109=J7)*(Anmeldeformular!$B$10:$B$109&lt;&gt;""),Anmeldeformular!$B$10:$B$109,""),H10))</f>
        <v>0</v>
      </c>
      <c r="J10" s="162" t="str">
        <f>IF(I10&gt;0,VLOOKUP(I10,Anmeldeformular!$B$10:$O$109,2),"")</f>
        <v/>
      </c>
      <c r="K10" s="162" t="str">
        <f>IF(I10&gt;0,VLOOKUP(I10,Anmeldeformular!$B$10:$O$109,3),"")</f>
        <v/>
      </c>
      <c r="L10" s="163" t="str">
        <f>IF(I10&gt;0,VLOOKUP(I10,Anmeldeformular!$B$10:$O$109,6),"")</f>
        <v/>
      </c>
    </row>
    <row r="11" spans="2:12" ht="18.75" thickBot="1" x14ac:dyDescent="0.4">
      <c r="B11" s="178">
        <v>2</v>
      </c>
      <c r="C11" s="184">
        <f t="array" ref="C11">IF(ISERROR(SMALL(IF((Anmeldeformular!$L$10:$L$109=D7)*(Anmeldeformular!$B$10:$B$109&lt;&gt;""),Anmeldeformular!$B$10:$B$109,""),B11)),0,SMALL(IF((Anmeldeformular!$L$10:$L$109=D7)*(Anmeldeformular!$B$10:$B$109&lt;&gt;""),Anmeldeformular!$B$10:$B$109,""),B11))</f>
        <v>0</v>
      </c>
      <c r="D11" s="164" t="str">
        <f>IF(C11&gt;0,VLOOKUP(C11,Anmeldeformular!$B$10:$O$109,2),"")</f>
        <v/>
      </c>
      <c r="E11" s="164" t="str">
        <f>IF(C11&gt;0,VLOOKUP(C11,Anmeldeformular!$B$10:$O$109,3),"")</f>
        <v/>
      </c>
      <c r="F11" s="165" t="str">
        <f>IF(C11&gt;0,VLOOKUP(C11,Anmeldeformular!$B$10:$O$109,6),"")</f>
        <v/>
      </c>
      <c r="H11" s="178">
        <v>2</v>
      </c>
      <c r="I11" s="184">
        <f t="array" ref="I11">IF(ISERROR(SMALL(IF((Anmeldeformular!$L$10:$L$109=J7)*(Anmeldeformular!$B$10:$B$109&lt;&gt;""),Anmeldeformular!$B$10:$B$109,""),H11)),0,SMALL(IF((Anmeldeformular!$L$10:$L$109=J7)*(Anmeldeformular!$B$10:$B$109&lt;&gt;""),Anmeldeformular!$B$10:$B$109,""),H11))</f>
        <v>0</v>
      </c>
      <c r="J11" s="164" t="str">
        <f>IF(I11&gt;0,VLOOKUP(I11,Anmeldeformular!$B$10:$O$109,2),"")</f>
        <v/>
      </c>
      <c r="K11" s="164" t="str">
        <f>IF(I11&gt;0,VLOOKUP(I11,Anmeldeformular!$B$10:$O$109,3),"")</f>
        <v/>
      </c>
      <c r="L11" s="165" t="str">
        <f>IF(I11&gt;0,VLOOKUP(I11,Anmeldeformular!$B$10:$O$109,6),"")</f>
        <v/>
      </c>
    </row>
    <row r="12" spans="2:12" ht="18.75" thickBot="1" x14ac:dyDescent="0.4">
      <c r="B12" s="178">
        <v>3</v>
      </c>
      <c r="C12" s="184">
        <f t="array" ref="C12">IF(ISERROR(SMALL(IF((Anmeldeformular!$L$10:$L$109=D7)*(Anmeldeformular!$B$10:$B$109&lt;&gt;""),Anmeldeformular!$B$10:$B$109,""),B12)),0,SMALL(IF((Anmeldeformular!$L$10:$L$109=D7)*(Anmeldeformular!$B$10:$B$109&lt;&gt;""),Anmeldeformular!$B$10:$B$109,""),B12))</f>
        <v>0</v>
      </c>
      <c r="D12" s="164" t="str">
        <f>IF(C12&gt;0,VLOOKUP(C12,Anmeldeformular!$B$10:$O$109,2),"")</f>
        <v/>
      </c>
      <c r="E12" s="164" t="str">
        <f>IF(C12&gt;0,VLOOKUP(C12,Anmeldeformular!$B$10:$O$109,3),"")</f>
        <v/>
      </c>
      <c r="F12" s="165" t="str">
        <f>IF(C12&gt;0,VLOOKUP(C12,Anmeldeformular!$B$10:$O$109,6),"")</f>
        <v/>
      </c>
      <c r="H12" s="178">
        <v>3</v>
      </c>
      <c r="I12" s="184">
        <f t="array" ref="I12">IF(ISERROR(SMALL(IF((Anmeldeformular!$L$10:$L$109=J7)*(Anmeldeformular!$B$10:$B$109&lt;&gt;""),Anmeldeformular!$B$10:$B$109,""),H12)),0,SMALL(IF((Anmeldeformular!$L$10:$L$109=J7)*(Anmeldeformular!$B$10:$B$109&lt;&gt;""),Anmeldeformular!$B$10:$B$109,""),H12))</f>
        <v>0</v>
      </c>
      <c r="J12" s="164" t="str">
        <f>IF(I12&gt;0,VLOOKUP(I12,Anmeldeformular!$B$10:$O$109,2),"")</f>
        <v/>
      </c>
      <c r="K12" s="164" t="str">
        <f>IF(I12&gt;0,VLOOKUP(I12,Anmeldeformular!$B$10:$O$109,3),"")</f>
        <v/>
      </c>
      <c r="L12" s="165" t="str">
        <f>IF(I12&gt;0,VLOOKUP(I12,Anmeldeformular!$B$10:$O$109,6),"")</f>
        <v/>
      </c>
    </row>
    <row r="13" spans="2:12" ht="18.75" thickBot="1" x14ac:dyDescent="0.4">
      <c r="B13" s="178">
        <v>4</v>
      </c>
      <c r="C13" s="184">
        <f t="array" ref="C13">IF(ISERROR(SMALL(IF((Anmeldeformular!$L$10:$L$109=D7)*(Anmeldeformular!$B$10:$B$109&lt;&gt;""),Anmeldeformular!$B$10:$B$109,""),B13)),0,SMALL(IF((Anmeldeformular!$L$10:$L$109=D7)*(Anmeldeformular!$B$10:$B$109&lt;&gt;""),Anmeldeformular!$B$10:$B$109,""),B13))</f>
        <v>0</v>
      </c>
      <c r="D13" s="164" t="str">
        <f>IF(C13&gt;0,VLOOKUP(C13,Anmeldeformular!$B$10:$O$109,2),"")</f>
        <v/>
      </c>
      <c r="E13" s="164" t="str">
        <f>IF(C13&gt;0,VLOOKUP(C13,Anmeldeformular!$B$10:$O$109,3),"")</f>
        <v/>
      </c>
      <c r="F13" s="165" t="str">
        <f>IF(C13&gt;0,VLOOKUP(C13,Anmeldeformular!$B$10:$O$109,6),"")</f>
        <v/>
      </c>
      <c r="H13" s="178">
        <v>4</v>
      </c>
      <c r="I13" s="184">
        <f t="array" ref="I13">IF(ISERROR(SMALL(IF((Anmeldeformular!$L$10:$L$109=J7)*(Anmeldeformular!$B$10:$B$109&lt;&gt;""),Anmeldeformular!$B$10:$B$109,""),H13)),0,SMALL(IF((Anmeldeformular!$L$10:$L$109=J7)*(Anmeldeformular!$B$10:$B$109&lt;&gt;""),Anmeldeformular!$B$10:$B$109,""),H13))</f>
        <v>0</v>
      </c>
      <c r="J13" s="164" t="str">
        <f>IF(I13&gt;0,VLOOKUP(I13,Anmeldeformular!$B$10:$O$109,2),"")</f>
        <v/>
      </c>
      <c r="K13" s="164" t="str">
        <f>IF(I13&gt;0,VLOOKUP(I13,Anmeldeformular!$B$10:$O$109,3),"")</f>
        <v/>
      </c>
      <c r="L13" s="165" t="str">
        <f>IF(I13&gt;0,VLOOKUP(I13,Anmeldeformular!$B$10:$O$109,6),"")</f>
        <v/>
      </c>
    </row>
    <row r="14" spans="2:12" ht="18.75" thickBot="1" x14ac:dyDescent="0.4">
      <c r="B14" s="178">
        <v>5</v>
      </c>
      <c r="C14" s="184">
        <f t="array" ref="C14">IF(ISERROR(SMALL(IF((Anmeldeformular!$L$10:$L$109=D7)*(Anmeldeformular!$B$10:$B$109&lt;&gt;""),Anmeldeformular!$B$10:$B$109,""),B14)),0,SMALL(IF((Anmeldeformular!$L$10:$L$109=D7)*(Anmeldeformular!$B$10:$B$109&lt;&gt;""),Anmeldeformular!$B$10:$B$109,""),B14))</f>
        <v>0</v>
      </c>
      <c r="D14" s="164" t="str">
        <f>IF(C14&gt;0,VLOOKUP(C14,Anmeldeformular!$B$10:$O$109,2),"")</f>
        <v/>
      </c>
      <c r="E14" s="164" t="str">
        <f>IF(C14&gt;0,VLOOKUP(C14,Anmeldeformular!$B$10:$O$109,3),"")</f>
        <v/>
      </c>
      <c r="F14" s="165" t="str">
        <f>IF(C14&gt;0,VLOOKUP(C14,Anmeldeformular!$B$10:$O$109,6),"")</f>
        <v/>
      </c>
      <c r="H14" s="178">
        <v>5</v>
      </c>
      <c r="I14" s="184">
        <f t="array" ref="I14">IF(ISERROR(SMALL(IF((Anmeldeformular!$L$10:$L$109=J7)*(Anmeldeformular!$B$10:$B$109&lt;&gt;""),Anmeldeformular!$B$10:$B$109,""),H14)),0,SMALL(IF((Anmeldeformular!$L$10:$L$109=J7)*(Anmeldeformular!$B$10:$B$109&lt;&gt;""),Anmeldeformular!$B$10:$B$109,""),H14))</f>
        <v>0</v>
      </c>
      <c r="J14" s="164" t="str">
        <f>IF(I14&gt;0,VLOOKUP(I14,Anmeldeformular!$B$10:$O$109,2),"")</f>
        <v/>
      </c>
      <c r="K14" s="164" t="str">
        <f>IF(I14&gt;0,VLOOKUP(I14,Anmeldeformular!$B$10:$O$109,3),"")</f>
        <v/>
      </c>
      <c r="L14" s="165" t="str">
        <f>IF(I14&gt;0,VLOOKUP(I14,Anmeldeformular!$B$10:$O$109,6),"")</f>
        <v/>
      </c>
    </row>
    <row r="15" spans="2:12" ht="18.75" thickBot="1" x14ac:dyDescent="0.4">
      <c r="B15" s="178">
        <v>6</v>
      </c>
      <c r="C15" s="184">
        <f t="array" ref="C15">IF(ISERROR(SMALL(IF((Anmeldeformular!$L$10:$L$109=D7)*(Anmeldeformular!$B$10:$B$109&lt;&gt;""),Anmeldeformular!$B$10:$B$109,""),B15)),0,SMALL(IF((Anmeldeformular!$L$10:$L$109=D7)*(Anmeldeformular!$B$10:$B$109&lt;&gt;""),Anmeldeformular!$B$10:$B$109,""),B15))</f>
        <v>0</v>
      </c>
      <c r="D15" s="164" t="str">
        <f>IF(C15&gt;0,VLOOKUP(C15,Anmeldeformular!$B$10:$O$109,2),"")</f>
        <v/>
      </c>
      <c r="E15" s="164" t="str">
        <f>IF(C15&gt;0,VLOOKUP(C15,Anmeldeformular!$B$10:$O$109,3),"")</f>
        <v/>
      </c>
      <c r="F15" s="165" t="str">
        <f>IF(C15&gt;0,VLOOKUP(C15,Anmeldeformular!$B$10:$O$109,6),"")</f>
        <v/>
      </c>
      <c r="H15" s="178">
        <v>6</v>
      </c>
      <c r="I15" s="184">
        <f t="array" ref="I15">IF(ISERROR(SMALL(IF((Anmeldeformular!$L$10:$L$109=J7)*(Anmeldeformular!$B$10:$B$109&lt;&gt;""),Anmeldeformular!$B$10:$B$109,""),H15)),0,SMALL(IF((Anmeldeformular!$L$10:$L$109=J7)*(Anmeldeformular!$B$10:$B$109&lt;&gt;""),Anmeldeformular!$B$10:$B$109,""),H15))</f>
        <v>0</v>
      </c>
      <c r="J15" s="164" t="str">
        <f>IF(I15&gt;0,VLOOKUP(I15,Anmeldeformular!$B$10:$O$109,2),"")</f>
        <v/>
      </c>
      <c r="K15" s="164" t="str">
        <f>IF(I15&gt;0,VLOOKUP(I15,Anmeldeformular!$B$10:$O$109,3),"")</f>
        <v/>
      </c>
      <c r="L15" s="165" t="str">
        <f>IF(I15&gt;0,VLOOKUP(I15,Anmeldeformular!$B$10:$O$109,6),"")</f>
        <v/>
      </c>
    </row>
    <row r="16" spans="2:12" ht="18.75" thickBot="1" x14ac:dyDescent="0.4">
      <c r="B16" s="178">
        <v>7</v>
      </c>
      <c r="C16" s="184">
        <f t="array" ref="C16">IF(ISERROR(SMALL(IF((Anmeldeformular!$L$10:$L$109=D7)*(Anmeldeformular!$B$10:$B$109&lt;&gt;""),Anmeldeformular!$B$10:$B$109,""),B16)),0,SMALL(IF((Anmeldeformular!$L$10:$L$109=D7)*(Anmeldeformular!$B$10:$B$109&lt;&gt;""),Anmeldeformular!$B$10:$B$109,""),B16))</f>
        <v>0</v>
      </c>
      <c r="D16" s="164" t="str">
        <f>IF(C16&gt;0,VLOOKUP(C16,Anmeldeformular!$B$10:$O$109,2),"")</f>
        <v/>
      </c>
      <c r="E16" s="164" t="str">
        <f>IF(C16&gt;0,VLOOKUP(C16,Anmeldeformular!$B$10:$O$109,3),"")</f>
        <v/>
      </c>
      <c r="F16" s="165" t="str">
        <f>IF(C16&gt;0,VLOOKUP(C16,Anmeldeformular!$B$10:$O$109,6),"")</f>
        <v/>
      </c>
      <c r="H16" s="178">
        <v>7</v>
      </c>
      <c r="I16" s="184">
        <f t="array" ref="I16">IF(ISERROR(SMALL(IF((Anmeldeformular!$L$10:$L$109=J7)*(Anmeldeformular!$B$10:$B$109&lt;&gt;""),Anmeldeformular!$B$10:$B$109,""),H16)),0,SMALL(IF((Anmeldeformular!$L$10:$L$109=J7)*(Anmeldeformular!$B$10:$B$109&lt;&gt;""),Anmeldeformular!$B$10:$B$109,""),H16))</f>
        <v>0</v>
      </c>
      <c r="J16" s="164" t="str">
        <f>IF(I16&gt;0,VLOOKUP(I16,Anmeldeformular!$B$10:$O$109,2),"")</f>
        <v/>
      </c>
      <c r="K16" s="164" t="str">
        <f>IF(I16&gt;0,VLOOKUP(I16,Anmeldeformular!$B$10:$O$109,3),"")</f>
        <v/>
      </c>
      <c r="L16" s="165" t="str">
        <f>IF(I16&gt;0,VLOOKUP(I16,Anmeldeformular!$B$10:$O$109,6),"")</f>
        <v/>
      </c>
    </row>
    <row r="17" spans="2:12" ht="18.75" thickBot="1" x14ac:dyDescent="0.4">
      <c r="B17" s="150">
        <v>8</v>
      </c>
      <c r="C17" s="187">
        <f t="array" ref="C17">IF(ISERROR(SMALL(IF((Anmeldeformular!$L$10:$L$109=D7)*(Anmeldeformular!$B$10:$B$109&lt;&gt;""),Anmeldeformular!$B$10:$B$109,""),B17)),0,SMALL(IF((Anmeldeformular!$L$10:$L$109=D7)*(Anmeldeformular!$B$10:$B$109&lt;&gt;""),Anmeldeformular!$B$10:$B$109,""),B17))</f>
        <v>0</v>
      </c>
      <c r="D17" s="166" t="str">
        <f>IF(C17&gt;0,VLOOKUP(C17,Anmeldeformular!$B$10:$O$109,2),"")</f>
        <v/>
      </c>
      <c r="E17" s="166" t="str">
        <f>IF(C17&gt;0,VLOOKUP(C17,Anmeldeformular!$B$10:$O$109,3),"")</f>
        <v/>
      </c>
      <c r="F17" s="167" t="str">
        <f>IF(C17&gt;0,VLOOKUP(C17,Anmeldeformular!$B$10:$O$109,6),"")</f>
        <v/>
      </c>
      <c r="H17" s="150">
        <v>8</v>
      </c>
      <c r="I17" s="187">
        <f t="array" ref="I17">IF(ISERROR(SMALL(IF((Anmeldeformular!$L$10:$L$109=J7)*(Anmeldeformular!$B$10:$B$109&lt;&gt;""),Anmeldeformular!$B$10:$B$109,""),H17)),0,SMALL(IF((Anmeldeformular!$L$10:$L$109=J7)*(Anmeldeformular!$B$10:$B$109&lt;&gt;""),Anmeldeformular!$B$10:$B$109,""),H17))</f>
        <v>0</v>
      </c>
      <c r="J17" s="166" t="str">
        <f>IF(I17&gt;0,VLOOKUP(I17,Anmeldeformular!$B$10:$O$109,2),"")</f>
        <v/>
      </c>
      <c r="K17" s="166" t="str">
        <f>IF(I17&gt;0,VLOOKUP(I17,Anmeldeformular!$B$10:$O$109,3),"")</f>
        <v/>
      </c>
      <c r="L17" s="167" t="str">
        <f>IF(I17&gt;0,VLOOKUP(I17,Anmeldeformular!$B$10:$O$109,6),"")</f>
        <v/>
      </c>
    </row>
    <row r="18" spans="2:12" ht="18" thickTop="1" thickBot="1" x14ac:dyDescent="0.35"/>
    <row r="19" spans="2:12" ht="20.25" thickTop="1" thickBot="1" x14ac:dyDescent="0.4">
      <c r="B19" s="302" t="s">
        <v>45</v>
      </c>
      <c r="C19" s="303"/>
      <c r="D19" s="159">
        <v>3</v>
      </c>
      <c r="E19" s="160"/>
      <c r="F19" s="161"/>
      <c r="H19" s="302" t="s">
        <v>45</v>
      </c>
      <c r="I19" s="303"/>
      <c r="J19" s="159">
        <v>4</v>
      </c>
      <c r="K19" s="160"/>
      <c r="L19" s="161"/>
    </row>
    <row r="20" spans="2:12" ht="18.75" thickBot="1" x14ac:dyDescent="0.4">
      <c r="B20" s="177" t="s">
        <v>116</v>
      </c>
      <c r="C20" s="304" t="s">
        <v>120</v>
      </c>
      <c r="D20" s="305"/>
      <c r="E20" s="305"/>
      <c r="F20" s="306"/>
      <c r="H20" s="177" t="s">
        <v>116</v>
      </c>
      <c r="I20" s="304" t="s">
        <v>121</v>
      </c>
      <c r="J20" s="305"/>
      <c r="K20" s="305"/>
      <c r="L20" s="306"/>
    </row>
    <row r="21" spans="2:12" ht="18.75" thickBot="1" x14ac:dyDescent="0.4">
      <c r="B21" s="147" t="s">
        <v>91</v>
      </c>
      <c r="C21" s="180"/>
      <c r="D21" s="181" t="s">
        <v>34</v>
      </c>
      <c r="E21" s="181" t="s">
        <v>117</v>
      </c>
      <c r="F21" s="182" t="s">
        <v>40</v>
      </c>
      <c r="H21" s="147" t="s">
        <v>91</v>
      </c>
      <c r="I21" s="180"/>
      <c r="J21" s="181" t="s">
        <v>34</v>
      </c>
      <c r="K21" s="181" t="s">
        <v>117</v>
      </c>
      <c r="L21" s="182" t="s">
        <v>40</v>
      </c>
    </row>
    <row r="22" spans="2:12" ht="18.75" thickBot="1" x14ac:dyDescent="0.4">
      <c r="B22" s="177">
        <v>1</v>
      </c>
      <c r="C22" s="183">
        <f t="array" ref="C22">IF(ISERROR(SMALL(IF((Anmeldeformular!$L$10:$L$109=D19)*(Anmeldeformular!$B$10:$B$109&lt;&gt;""),Anmeldeformular!$B$10:$B$109,""),B22)),0,SMALL(IF((Anmeldeformular!$L$10:$L$109=D19)*(Anmeldeformular!$B$10:$B$109&lt;&gt;""),Anmeldeformular!$B$10:$B$109,""),B22))</f>
        <v>0</v>
      </c>
      <c r="D22" s="162" t="str">
        <f>IF(C22&gt;0,VLOOKUP(C22,Anmeldeformular!$B$10:$O$109,2),"")</f>
        <v/>
      </c>
      <c r="E22" s="162" t="str">
        <f>IF(C22&gt;0,VLOOKUP(C22,Anmeldeformular!$B$10:$O$109,3),"")</f>
        <v/>
      </c>
      <c r="F22" s="163" t="str">
        <f>IF(C22&gt;0,VLOOKUP(C22,Anmeldeformular!$B$10:$O$109,6),"")</f>
        <v/>
      </c>
      <c r="H22" s="177">
        <v>1</v>
      </c>
      <c r="I22" s="183">
        <f t="array" ref="I22">IF(ISERROR(SMALL(IF((Anmeldeformular!$L$10:$L$109=J19)*(Anmeldeformular!$B$10:$B$109&lt;&gt;""),Anmeldeformular!$B$10:$B$109,""),H22)),0,SMALL(IF((Anmeldeformular!$L$10:$L$109=J19)*(Anmeldeformular!$B$10:$B$109&lt;&gt;""),Anmeldeformular!$B$10:$B$109,""),H22))</f>
        <v>0</v>
      </c>
      <c r="J22" s="162" t="str">
        <f>IF(I22&gt;0,VLOOKUP(I22,Anmeldeformular!$B$10:$O$109,2),"")</f>
        <v/>
      </c>
      <c r="K22" s="162" t="str">
        <f>IF(I22&gt;0,VLOOKUP(I22,Anmeldeformular!$B$10:$O$109,3),"")</f>
        <v/>
      </c>
      <c r="L22" s="163" t="str">
        <f>IF(I22&gt;0,VLOOKUP(I22,Anmeldeformular!$B$10:$O$109,6),"")</f>
        <v/>
      </c>
    </row>
    <row r="23" spans="2:12" ht="18.75" thickBot="1" x14ac:dyDescent="0.4">
      <c r="B23" s="178">
        <v>2</v>
      </c>
      <c r="C23" s="184">
        <f t="array" ref="C23">IF(ISERROR(SMALL(IF((Anmeldeformular!$L$10:$L$109=D19)*(Anmeldeformular!$B$10:$B$109&lt;&gt;""),Anmeldeformular!$B$10:$B$109,""),B23)),0,SMALL(IF((Anmeldeformular!$L$10:$L$109=D19)*(Anmeldeformular!$B$10:$B$109&lt;&gt;""),Anmeldeformular!$B$10:$B$109,""),B23))</f>
        <v>0</v>
      </c>
      <c r="D23" s="164" t="str">
        <f>IF(C23&gt;0,VLOOKUP(C23,Anmeldeformular!$B$10:$O$109,2),"")</f>
        <v/>
      </c>
      <c r="E23" s="164" t="str">
        <f>IF(C23&gt;0,VLOOKUP(C23,Anmeldeformular!$B$10:$O$109,3),"")</f>
        <v/>
      </c>
      <c r="F23" s="165" t="str">
        <f>IF(C23&gt;0,VLOOKUP(C23,Anmeldeformular!$B$10:$O$109,6),"")</f>
        <v/>
      </c>
      <c r="H23" s="178">
        <v>2</v>
      </c>
      <c r="I23" s="184">
        <f t="array" ref="I23">IF(ISERROR(SMALL(IF((Anmeldeformular!$L$10:$L$109=J19)*(Anmeldeformular!$B$10:$B$109&lt;&gt;""),Anmeldeformular!$B$10:$B$109,""),H23)),0,SMALL(IF((Anmeldeformular!$L$10:$L$109=J19)*(Anmeldeformular!$B$10:$B$109&lt;&gt;""),Anmeldeformular!$B$10:$B$109,""),H23))</f>
        <v>0</v>
      </c>
      <c r="J23" s="164" t="str">
        <f>IF(I23&gt;0,VLOOKUP(I23,Anmeldeformular!$B$10:$O$109,2),"")</f>
        <v/>
      </c>
      <c r="K23" s="164" t="str">
        <f>IF(I23&gt;0,VLOOKUP(I23,Anmeldeformular!$B$10:$O$109,3),"")</f>
        <v/>
      </c>
      <c r="L23" s="165" t="str">
        <f>IF(I23&gt;0,VLOOKUP(I23,Anmeldeformular!$B$10:$O$109,6),"")</f>
        <v/>
      </c>
    </row>
    <row r="24" spans="2:12" ht="18.75" thickBot="1" x14ac:dyDescent="0.4">
      <c r="B24" s="178">
        <v>3</v>
      </c>
      <c r="C24" s="184">
        <f t="array" ref="C24">IF(ISERROR(SMALL(IF((Anmeldeformular!$L$10:$L$109=D19)*(Anmeldeformular!$B$10:$B$109&lt;&gt;""),Anmeldeformular!$B$10:$B$109,""),B24)),0,SMALL(IF((Anmeldeformular!$L$10:$L$109=D19)*(Anmeldeformular!$B$10:$B$109&lt;&gt;""),Anmeldeformular!$B$10:$B$109,""),B24))</f>
        <v>0</v>
      </c>
      <c r="D24" s="164" t="str">
        <f>IF(C24&gt;0,VLOOKUP(C24,Anmeldeformular!$B$10:$O$109,2),"")</f>
        <v/>
      </c>
      <c r="E24" s="164" t="str">
        <f>IF(C24&gt;0,VLOOKUP(C24,Anmeldeformular!$B$10:$O$109,3),"")</f>
        <v/>
      </c>
      <c r="F24" s="165" t="str">
        <f>IF(C24&gt;0,VLOOKUP(C24,Anmeldeformular!$B$10:$O$109,6),"")</f>
        <v/>
      </c>
      <c r="H24" s="178">
        <v>3</v>
      </c>
      <c r="I24" s="184">
        <f t="array" ref="I24">IF(ISERROR(SMALL(IF((Anmeldeformular!$L$10:$L$109=J19)*(Anmeldeformular!$B$10:$B$109&lt;&gt;""),Anmeldeformular!$B$10:$B$109,""),H24)),0,SMALL(IF((Anmeldeformular!$L$10:$L$109=J19)*(Anmeldeformular!$B$10:$B$109&lt;&gt;""),Anmeldeformular!$B$10:$B$109,""),H24))</f>
        <v>0</v>
      </c>
      <c r="J24" s="164" t="str">
        <f>IF(I24&gt;0,VLOOKUP(I24,Anmeldeformular!$B$10:$O$109,2),"")</f>
        <v/>
      </c>
      <c r="K24" s="164" t="str">
        <f>IF(I24&gt;0,VLOOKUP(I24,Anmeldeformular!$B$10:$O$109,3),"")</f>
        <v/>
      </c>
      <c r="L24" s="165" t="str">
        <f>IF(I24&gt;0,VLOOKUP(I24,Anmeldeformular!$B$10:$O$109,6),"")</f>
        <v/>
      </c>
    </row>
    <row r="25" spans="2:12" ht="18.75" thickBot="1" x14ac:dyDescent="0.4">
      <c r="B25" s="178">
        <v>4</v>
      </c>
      <c r="C25" s="184">
        <f t="array" ref="C25">IF(ISERROR(SMALL(IF((Anmeldeformular!$L$10:$L$109=D19)*(Anmeldeformular!$B$10:$B$109&lt;&gt;""),Anmeldeformular!$B$10:$B$109,""),B25)),0,SMALL(IF((Anmeldeformular!$L$10:$L$109=D19)*(Anmeldeformular!$B$10:$B$109&lt;&gt;""),Anmeldeformular!$B$10:$B$109,""),B25))</f>
        <v>0</v>
      </c>
      <c r="D25" s="164" t="str">
        <f>IF(C25&gt;0,VLOOKUP(C25,Anmeldeformular!$B$10:$O$109,2),"")</f>
        <v/>
      </c>
      <c r="E25" s="164" t="str">
        <f>IF(C25&gt;0,VLOOKUP(C25,Anmeldeformular!$B$10:$O$109,3),"")</f>
        <v/>
      </c>
      <c r="F25" s="165" t="str">
        <f>IF(C25&gt;0,VLOOKUP(C25,Anmeldeformular!$B$10:$O$109,6),"")</f>
        <v/>
      </c>
      <c r="H25" s="178">
        <v>4</v>
      </c>
      <c r="I25" s="184">
        <f t="array" ref="I25">IF(ISERROR(SMALL(IF((Anmeldeformular!$L$10:$L$109=J19)*(Anmeldeformular!$B$10:$B$109&lt;&gt;""),Anmeldeformular!$B$10:$B$109,""),H25)),0,SMALL(IF((Anmeldeformular!$L$10:$L$109=J19)*(Anmeldeformular!$B$10:$B$109&lt;&gt;""),Anmeldeformular!$B$10:$B$109,""),H25))</f>
        <v>0</v>
      </c>
      <c r="J25" s="164" t="str">
        <f>IF(I25&gt;0,VLOOKUP(I25,Anmeldeformular!$B$10:$O$109,2),"")</f>
        <v/>
      </c>
      <c r="K25" s="164" t="str">
        <f>IF(I25&gt;0,VLOOKUP(I25,Anmeldeformular!$B$10:$O$109,3),"")</f>
        <v/>
      </c>
      <c r="L25" s="165" t="str">
        <f>IF(I25&gt;0,VLOOKUP(I25,Anmeldeformular!$B$10:$O$109,6),"")</f>
        <v/>
      </c>
    </row>
    <row r="26" spans="2:12" ht="18.75" thickBot="1" x14ac:dyDescent="0.4">
      <c r="B26" s="178">
        <v>5</v>
      </c>
      <c r="C26" s="184">
        <f t="array" ref="C26">IF(ISERROR(SMALL(IF((Anmeldeformular!$L$10:$L$109=D19)*(Anmeldeformular!$B$10:$B$109&lt;&gt;""),Anmeldeformular!$B$10:$B$109,""),B26)),0,SMALL(IF((Anmeldeformular!$L$10:$L$109=D19)*(Anmeldeformular!$B$10:$B$109&lt;&gt;""),Anmeldeformular!$B$10:$B$109,""),B26))</f>
        <v>0</v>
      </c>
      <c r="D26" s="164" t="str">
        <f>IF(C26&gt;0,VLOOKUP(C26,Anmeldeformular!$B$10:$O$109,2),"")</f>
        <v/>
      </c>
      <c r="E26" s="164" t="str">
        <f>IF(C26&gt;0,VLOOKUP(C26,Anmeldeformular!$B$10:$O$109,3),"")</f>
        <v/>
      </c>
      <c r="F26" s="165" t="str">
        <f>IF(C26&gt;0,VLOOKUP(C26,Anmeldeformular!$B$10:$O$109,6),"")</f>
        <v/>
      </c>
      <c r="H26" s="178">
        <v>5</v>
      </c>
      <c r="I26" s="184">
        <f t="array" ref="I26">IF(ISERROR(SMALL(IF((Anmeldeformular!$L$10:$L$109=J19)*(Anmeldeformular!$B$10:$B$109&lt;&gt;""),Anmeldeformular!$B$10:$B$109,""),H26)),0,SMALL(IF((Anmeldeformular!$L$10:$L$109=J19)*(Anmeldeformular!$B$10:$B$109&lt;&gt;""),Anmeldeformular!$B$10:$B$109,""),H26))</f>
        <v>0</v>
      </c>
      <c r="J26" s="164" t="str">
        <f>IF(I26&gt;0,VLOOKUP(I26,Anmeldeformular!$B$10:$O$109,2),"")</f>
        <v/>
      </c>
      <c r="K26" s="164" t="str">
        <f>IF(I26&gt;0,VLOOKUP(I26,Anmeldeformular!$B$10:$O$109,3),"")</f>
        <v/>
      </c>
      <c r="L26" s="165" t="str">
        <f>IF(I26&gt;0,VLOOKUP(I26,Anmeldeformular!$B$10:$O$109,6),"")</f>
        <v/>
      </c>
    </row>
    <row r="27" spans="2:12" ht="18.75" thickBot="1" x14ac:dyDescent="0.4">
      <c r="B27" s="178">
        <v>6</v>
      </c>
      <c r="C27" s="184">
        <f t="array" ref="C27">IF(ISERROR(SMALL(IF((Anmeldeformular!$L$10:$L$109=D19)*(Anmeldeformular!$B$10:$B$109&lt;&gt;""),Anmeldeformular!$B$10:$B$109,""),B27)),0,SMALL(IF((Anmeldeformular!$L$10:$L$109=D19)*(Anmeldeformular!$B$10:$B$109&lt;&gt;""),Anmeldeformular!$B$10:$B$109,""),B27))</f>
        <v>0</v>
      </c>
      <c r="D27" s="164" t="str">
        <f>IF(C27&gt;0,VLOOKUP(C27,Anmeldeformular!$B$10:$O$109,2),"")</f>
        <v/>
      </c>
      <c r="E27" s="164" t="str">
        <f>IF(C27&gt;0,VLOOKUP(C27,Anmeldeformular!$B$10:$O$109,3),"")</f>
        <v/>
      </c>
      <c r="F27" s="165" t="str">
        <f>IF(C27&gt;0,VLOOKUP(C27,Anmeldeformular!$B$10:$O$109,6),"")</f>
        <v/>
      </c>
      <c r="H27" s="178">
        <v>6</v>
      </c>
      <c r="I27" s="184">
        <f t="array" ref="I27">IF(ISERROR(SMALL(IF((Anmeldeformular!$L$10:$L$109=J19)*(Anmeldeformular!$B$10:$B$109&lt;&gt;""),Anmeldeformular!$B$10:$B$109,""),H27)),0,SMALL(IF((Anmeldeformular!$L$10:$L$109=J19)*(Anmeldeformular!$B$10:$B$109&lt;&gt;""),Anmeldeformular!$B$10:$B$109,""),H27))</f>
        <v>0</v>
      </c>
      <c r="J27" s="164" t="str">
        <f>IF(I27&gt;0,VLOOKUP(I27,Anmeldeformular!$B$10:$O$109,2),"")</f>
        <v/>
      </c>
      <c r="K27" s="164" t="str">
        <f>IF(I27&gt;0,VLOOKUP(I27,Anmeldeformular!$B$10:$O$109,3),"")</f>
        <v/>
      </c>
      <c r="L27" s="165" t="str">
        <f>IF(I27&gt;0,VLOOKUP(I27,Anmeldeformular!$B$10:$O$109,6),"")</f>
        <v/>
      </c>
    </row>
    <row r="28" spans="2:12" ht="18.75" thickBot="1" x14ac:dyDescent="0.4">
      <c r="B28" s="178">
        <v>7</v>
      </c>
      <c r="C28" s="184">
        <f t="array" ref="C28">IF(ISERROR(SMALL(IF((Anmeldeformular!$L$10:$L$109=D19)*(Anmeldeformular!$B$10:$B$109&lt;&gt;""),Anmeldeformular!$B$10:$B$109,""),B28)),0,SMALL(IF((Anmeldeformular!$L$10:$L$109=D19)*(Anmeldeformular!$B$10:$B$109&lt;&gt;""),Anmeldeformular!$B$10:$B$109,""),B28))</f>
        <v>0</v>
      </c>
      <c r="D28" s="164" t="str">
        <f>IF(C28&gt;0,VLOOKUP(C28,Anmeldeformular!$B$10:$O$109,2),"")</f>
        <v/>
      </c>
      <c r="E28" s="164" t="str">
        <f>IF(C28&gt;0,VLOOKUP(C28,Anmeldeformular!$B$10:$O$109,3),"")</f>
        <v/>
      </c>
      <c r="F28" s="165" t="str">
        <f>IF(C28&gt;0,VLOOKUP(C28,Anmeldeformular!$B$10:$O$109,6),"")</f>
        <v/>
      </c>
      <c r="H28" s="178">
        <v>7</v>
      </c>
      <c r="I28" s="184">
        <f t="array" ref="I28">IF(ISERROR(SMALL(IF((Anmeldeformular!$L$10:$L$109=J19)*(Anmeldeformular!$B$10:$B$109&lt;&gt;""),Anmeldeformular!$B$10:$B$109,""),H28)),0,SMALL(IF((Anmeldeformular!$L$10:$L$109=J19)*(Anmeldeformular!$B$10:$B$109&lt;&gt;""),Anmeldeformular!$B$10:$B$109,""),H28))</f>
        <v>0</v>
      </c>
      <c r="J28" s="164" t="str">
        <f>IF(I28&gt;0,VLOOKUP(I28,Anmeldeformular!$B$10:$O$109,2),"")</f>
        <v/>
      </c>
      <c r="K28" s="164" t="str">
        <f>IF(I28&gt;0,VLOOKUP(I28,Anmeldeformular!$B$10:$O$109,3),"")</f>
        <v/>
      </c>
      <c r="L28" s="165" t="str">
        <f>IF(I28&gt;0,VLOOKUP(I28,Anmeldeformular!$B$10:$O$109,6),"")</f>
        <v/>
      </c>
    </row>
    <row r="29" spans="2:12" ht="18.75" thickBot="1" x14ac:dyDescent="0.4">
      <c r="B29" s="150">
        <v>8</v>
      </c>
      <c r="C29" s="187">
        <f t="array" ref="C29">IF(ISERROR(SMALL(IF((Anmeldeformular!$L$10:$L$109=D19)*(Anmeldeformular!$B$10:$B$109&lt;&gt;""),Anmeldeformular!$B$10:$B$109,""),B29)),0,SMALL(IF((Anmeldeformular!$L$10:$L$109=D19)*(Anmeldeformular!$B$10:$B$109&lt;&gt;""),Anmeldeformular!$B$10:$B$109,""),B29))</f>
        <v>0</v>
      </c>
      <c r="D29" s="166" t="str">
        <f>IF(C29&gt;0,VLOOKUP(C29,Anmeldeformular!$B$10:$O$109,2),"")</f>
        <v/>
      </c>
      <c r="E29" s="166" t="str">
        <f>IF(C29&gt;0,VLOOKUP(C29,Anmeldeformular!$B$10:$O$109,3),"")</f>
        <v/>
      </c>
      <c r="F29" s="167" t="str">
        <f>IF(C29&gt;0,VLOOKUP(C29,Anmeldeformular!$B$10:$O$109,6),"")</f>
        <v/>
      </c>
      <c r="H29" s="150">
        <v>8</v>
      </c>
      <c r="I29" s="187">
        <f t="array" ref="I29">IF(ISERROR(SMALL(IF((Anmeldeformular!$L$10:$L$109=J19)*(Anmeldeformular!$B$10:$B$109&lt;&gt;""),Anmeldeformular!$B$10:$B$109,""),H29)),0,SMALL(IF((Anmeldeformular!$L$10:$L$109=J19)*(Anmeldeformular!$B$10:$B$109&lt;&gt;""),Anmeldeformular!$B$10:$B$109,""),H29))</f>
        <v>0</v>
      </c>
      <c r="J29" s="166" t="str">
        <f>IF(I29&gt;0,VLOOKUP(I29,Anmeldeformular!$B$10:$O$109,2),"")</f>
        <v/>
      </c>
      <c r="K29" s="166" t="str">
        <f>IF(I29&gt;0,VLOOKUP(I29,Anmeldeformular!$B$10:$O$109,3),"")</f>
        <v/>
      </c>
      <c r="L29" s="167" t="str">
        <f>IF(I29&gt;0,VLOOKUP(I29,Anmeldeformular!$B$10:$O$109,6),"")</f>
        <v/>
      </c>
    </row>
    <row r="30" spans="2:12" ht="18" thickTop="1" thickBot="1" x14ac:dyDescent="0.35"/>
    <row r="31" spans="2:12" ht="20.25" thickTop="1" thickBot="1" x14ac:dyDescent="0.4">
      <c r="B31" s="302" t="s">
        <v>45</v>
      </c>
      <c r="C31" s="303"/>
      <c r="D31" s="159">
        <v>5</v>
      </c>
      <c r="E31" s="160"/>
      <c r="F31" s="161"/>
      <c r="H31" s="302" t="s">
        <v>45</v>
      </c>
      <c r="I31" s="303"/>
      <c r="J31" s="159">
        <v>6</v>
      </c>
      <c r="K31" s="160"/>
      <c r="L31" s="161"/>
    </row>
    <row r="32" spans="2:12" ht="18.75" thickBot="1" x14ac:dyDescent="0.4">
      <c r="B32" s="177" t="s">
        <v>116</v>
      </c>
      <c r="C32" s="304" t="s">
        <v>123</v>
      </c>
      <c r="D32" s="305"/>
      <c r="E32" s="305"/>
      <c r="F32" s="306"/>
      <c r="H32" s="177" t="s">
        <v>116</v>
      </c>
      <c r="I32" s="304" t="s">
        <v>122</v>
      </c>
      <c r="J32" s="305"/>
      <c r="K32" s="305"/>
      <c r="L32" s="306"/>
    </row>
    <row r="33" spans="2:12" ht="18.75" thickBot="1" x14ac:dyDescent="0.4">
      <c r="B33" s="147" t="s">
        <v>91</v>
      </c>
      <c r="C33" s="180"/>
      <c r="D33" s="181" t="s">
        <v>34</v>
      </c>
      <c r="E33" s="181" t="s">
        <v>117</v>
      </c>
      <c r="F33" s="182" t="s">
        <v>40</v>
      </c>
      <c r="H33" s="147" t="s">
        <v>91</v>
      </c>
      <c r="I33" s="180"/>
      <c r="J33" s="181" t="s">
        <v>34</v>
      </c>
      <c r="K33" s="181" t="s">
        <v>117</v>
      </c>
      <c r="L33" s="182" t="s">
        <v>40</v>
      </c>
    </row>
    <row r="34" spans="2:12" ht="18.75" thickBot="1" x14ac:dyDescent="0.4">
      <c r="B34" s="177">
        <v>1</v>
      </c>
      <c r="C34" s="183">
        <f t="array" ref="C34">IF(ISERROR(SMALL(IF((Anmeldeformular!$L$10:$L$109=D31)*(Anmeldeformular!$B$10:$B$109&lt;&gt;""),Anmeldeformular!$B$10:$B$109,""),B34)),0,SMALL(IF((Anmeldeformular!$L$10:$L$109=D31)*(Anmeldeformular!$B$10:$B$109&lt;&gt;""),Anmeldeformular!$B$10:$B$109,""),B34))</f>
        <v>0</v>
      </c>
      <c r="D34" s="162" t="str">
        <f>IF(C34&gt;0,VLOOKUP(C34,Anmeldeformular!$B$10:$O$109,2),"")</f>
        <v/>
      </c>
      <c r="E34" s="162" t="str">
        <f>IF(C34&gt;0,VLOOKUP(C34,Anmeldeformular!$B$10:$O$109,3),"")</f>
        <v/>
      </c>
      <c r="F34" s="163" t="str">
        <f>IF(C34&gt;0,VLOOKUP(C34,Anmeldeformular!$B$10:$O$109,6),"")</f>
        <v/>
      </c>
      <c r="H34" s="177">
        <v>1</v>
      </c>
      <c r="I34" s="183">
        <f t="array" ref="I34">IF(ISERROR(SMALL(IF((Anmeldeformular!$L$10:$L$109=J31)*(Anmeldeformular!$B$10:$B$109&lt;&gt;""),Anmeldeformular!$B$10:$B$109,""),H34)),0,SMALL(IF((Anmeldeformular!$L$10:$L$109=J31)*(Anmeldeformular!$B$10:$B$109&lt;&gt;""),Anmeldeformular!$B$10:$B$109,""),H34))</f>
        <v>0</v>
      </c>
      <c r="J34" s="162" t="str">
        <f>IF(I34&gt;0,VLOOKUP(I34,Anmeldeformular!$B$10:$O$109,2),"")</f>
        <v/>
      </c>
      <c r="K34" s="162" t="str">
        <f>IF(I34&gt;0,VLOOKUP(I34,Anmeldeformular!$B$10:$O$109,3),"")</f>
        <v/>
      </c>
      <c r="L34" s="163" t="str">
        <f>IF(I34&gt;0,VLOOKUP(I34,Anmeldeformular!$B$10:$O$109,6),"")</f>
        <v/>
      </c>
    </row>
    <row r="35" spans="2:12" ht="18.75" thickBot="1" x14ac:dyDescent="0.4">
      <c r="B35" s="178">
        <v>2</v>
      </c>
      <c r="C35" s="184">
        <f t="array" ref="C35">IF(ISERROR(SMALL(IF((Anmeldeformular!$L$10:$L$109=D31)*(Anmeldeformular!$B$10:$B$109&lt;&gt;""),Anmeldeformular!$B$10:$B$109,""),B35)),0,SMALL(IF((Anmeldeformular!$L$10:$L$109=D31)*(Anmeldeformular!$B$10:$B$109&lt;&gt;""),Anmeldeformular!$B$10:$B$109,""),B35))</f>
        <v>0</v>
      </c>
      <c r="D35" s="164" t="str">
        <f>IF(C35&gt;0,VLOOKUP(C35,Anmeldeformular!$B$10:$O$109,2),"")</f>
        <v/>
      </c>
      <c r="E35" s="164" t="str">
        <f>IF(C35&gt;0,VLOOKUP(C35,Anmeldeformular!$B$10:$O$109,3),"")</f>
        <v/>
      </c>
      <c r="F35" s="165" t="str">
        <f>IF(C35&gt;0,VLOOKUP(C35,Anmeldeformular!$B$10:$O$109,6),"")</f>
        <v/>
      </c>
      <c r="H35" s="178">
        <v>2</v>
      </c>
      <c r="I35" s="184">
        <f t="array" ref="I35">IF(ISERROR(SMALL(IF((Anmeldeformular!$L$10:$L$109=J31)*(Anmeldeformular!$B$10:$B$109&lt;&gt;""),Anmeldeformular!$B$10:$B$109,""),H35)),0,SMALL(IF((Anmeldeformular!$L$10:$L$109=J31)*(Anmeldeformular!$B$10:$B$109&lt;&gt;""),Anmeldeformular!$B$10:$B$109,""),H35))</f>
        <v>0</v>
      </c>
      <c r="J35" s="164" t="str">
        <f>IF(I35&gt;0,VLOOKUP(I35,Anmeldeformular!$B$10:$O$109,2),"")</f>
        <v/>
      </c>
      <c r="K35" s="164" t="str">
        <f>IF(I35&gt;0,VLOOKUP(I35,Anmeldeformular!$B$10:$O$109,3),"")</f>
        <v/>
      </c>
      <c r="L35" s="165" t="str">
        <f>IF(I35&gt;0,VLOOKUP(I35,Anmeldeformular!$B$10:$O$109,6),"")</f>
        <v/>
      </c>
    </row>
    <row r="36" spans="2:12" ht="18.75" thickBot="1" x14ac:dyDescent="0.4">
      <c r="B36" s="178">
        <v>3</v>
      </c>
      <c r="C36" s="184">
        <f t="array" ref="C36">IF(ISERROR(SMALL(IF((Anmeldeformular!$L$10:$L$109=D31)*(Anmeldeformular!$B$10:$B$109&lt;&gt;""),Anmeldeformular!$B$10:$B$109,""),B36)),0,SMALL(IF((Anmeldeformular!$L$10:$L$109=D31)*(Anmeldeformular!$B$10:$B$109&lt;&gt;""),Anmeldeformular!$B$10:$B$109,""),B36))</f>
        <v>0</v>
      </c>
      <c r="D36" s="164" t="str">
        <f>IF(C36&gt;0,VLOOKUP(C36,Anmeldeformular!$B$10:$O$109,2),"")</f>
        <v/>
      </c>
      <c r="E36" s="164" t="str">
        <f>IF(C36&gt;0,VLOOKUP(C36,Anmeldeformular!$B$10:$O$109,3),"")</f>
        <v/>
      </c>
      <c r="F36" s="165" t="str">
        <f>IF(C36&gt;0,VLOOKUP(C36,Anmeldeformular!$B$10:$O$109,6),"")</f>
        <v/>
      </c>
      <c r="H36" s="178">
        <v>3</v>
      </c>
      <c r="I36" s="184">
        <f t="array" ref="I36">IF(ISERROR(SMALL(IF((Anmeldeformular!$L$10:$L$109=J31)*(Anmeldeformular!$B$10:$B$109&lt;&gt;""),Anmeldeformular!$B$10:$B$109,""),H36)),0,SMALL(IF((Anmeldeformular!$L$10:$L$109=J31)*(Anmeldeformular!$B$10:$B$109&lt;&gt;""),Anmeldeformular!$B$10:$B$109,""),H36))</f>
        <v>0</v>
      </c>
      <c r="J36" s="164" t="str">
        <f>IF(I36&gt;0,VLOOKUP(I36,Anmeldeformular!$B$10:$O$109,2),"")</f>
        <v/>
      </c>
      <c r="K36" s="164" t="str">
        <f>IF(I36&gt;0,VLOOKUP(I36,Anmeldeformular!$B$10:$O$109,3),"")</f>
        <v/>
      </c>
      <c r="L36" s="165" t="str">
        <f>IF(I36&gt;0,VLOOKUP(I36,Anmeldeformular!$B$10:$O$109,6),"")</f>
        <v/>
      </c>
    </row>
    <row r="37" spans="2:12" ht="18.75" thickBot="1" x14ac:dyDescent="0.4">
      <c r="B37" s="178">
        <v>4</v>
      </c>
      <c r="C37" s="184">
        <f t="array" ref="C37">IF(ISERROR(SMALL(IF((Anmeldeformular!$L$10:$L$109=D31)*(Anmeldeformular!$B$10:$B$109&lt;&gt;""),Anmeldeformular!$B$10:$B$109,""),B37)),0,SMALL(IF((Anmeldeformular!$L$10:$L$109=D31)*(Anmeldeformular!$B$10:$B$109&lt;&gt;""),Anmeldeformular!$B$10:$B$109,""),B37))</f>
        <v>0</v>
      </c>
      <c r="D37" s="164" t="str">
        <f>IF(C37&gt;0,VLOOKUP(C37,Anmeldeformular!$B$10:$O$109,2),"")</f>
        <v/>
      </c>
      <c r="E37" s="164" t="str">
        <f>IF(C37&gt;0,VLOOKUP(C37,Anmeldeformular!$B$10:$O$109,3),"")</f>
        <v/>
      </c>
      <c r="F37" s="165" t="str">
        <f>IF(C37&gt;0,VLOOKUP(C37,Anmeldeformular!$B$10:$O$109,6),"")</f>
        <v/>
      </c>
      <c r="H37" s="178">
        <v>4</v>
      </c>
      <c r="I37" s="184">
        <f t="array" ref="I37">IF(ISERROR(SMALL(IF((Anmeldeformular!$L$10:$L$109=J31)*(Anmeldeformular!$B$10:$B$109&lt;&gt;""),Anmeldeformular!$B$10:$B$109,""),H37)),0,SMALL(IF((Anmeldeformular!$L$10:$L$109=J31)*(Anmeldeformular!$B$10:$B$109&lt;&gt;""),Anmeldeformular!$B$10:$B$109,""),H37))</f>
        <v>0</v>
      </c>
      <c r="J37" s="164" t="str">
        <f>IF(I37&gt;0,VLOOKUP(I37,Anmeldeformular!$B$10:$O$109,2),"")</f>
        <v/>
      </c>
      <c r="K37" s="164" t="str">
        <f>IF(I37&gt;0,VLOOKUP(I37,Anmeldeformular!$B$10:$O$109,3),"")</f>
        <v/>
      </c>
      <c r="L37" s="165" t="str">
        <f>IF(I37&gt;0,VLOOKUP(I37,Anmeldeformular!$B$10:$O$109,6),"")</f>
        <v/>
      </c>
    </row>
    <row r="38" spans="2:12" ht="18.75" thickBot="1" x14ac:dyDescent="0.4">
      <c r="B38" s="178">
        <v>5</v>
      </c>
      <c r="C38" s="184">
        <f t="array" ref="C38">IF(ISERROR(SMALL(IF((Anmeldeformular!$L$10:$L$109=D31)*(Anmeldeformular!$B$10:$B$109&lt;&gt;""),Anmeldeformular!$B$10:$B$109,""),B38)),0,SMALL(IF((Anmeldeformular!$L$10:$L$109=D31)*(Anmeldeformular!$B$10:$B$109&lt;&gt;""),Anmeldeformular!$B$10:$B$109,""),B38))</f>
        <v>0</v>
      </c>
      <c r="D38" s="164" t="str">
        <f>IF(C38&gt;0,VLOOKUP(C38,Anmeldeformular!$B$10:$O$109,2),"")</f>
        <v/>
      </c>
      <c r="E38" s="164" t="str">
        <f>IF(C38&gt;0,VLOOKUP(C38,Anmeldeformular!$B$10:$O$109,3),"")</f>
        <v/>
      </c>
      <c r="F38" s="165" t="str">
        <f>IF(C38&gt;0,VLOOKUP(C38,Anmeldeformular!$B$10:$O$109,6),"")</f>
        <v/>
      </c>
      <c r="H38" s="178">
        <v>5</v>
      </c>
      <c r="I38" s="184">
        <f t="array" ref="I38">IF(ISERROR(SMALL(IF((Anmeldeformular!$L$10:$L$109=J31)*(Anmeldeformular!$B$10:$B$109&lt;&gt;""),Anmeldeformular!$B$10:$B$109,""),H38)),0,SMALL(IF((Anmeldeformular!$L$10:$L$109=J31)*(Anmeldeformular!$B$10:$B$109&lt;&gt;""),Anmeldeformular!$B$10:$B$109,""),H38))</f>
        <v>0</v>
      </c>
      <c r="J38" s="164" t="str">
        <f>IF(I38&gt;0,VLOOKUP(I38,Anmeldeformular!$B$10:$O$109,2),"")</f>
        <v/>
      </c>
      <c r="K38" s="164" t="str">
        <f>IF(I38&gt;0,VLOOKUP(I38,Anmeldeformular!$B$10:$O$109,3),"")</f>
        <v/>
      </c>
      <c r="L38" s="165" t="str">
        <f>IF(I38&gt;0,VLOOKUP(I38,Anmeldeformular!$B$10:$O$109,6),"")</f>
        <v/>
      </c>
    </row>
    <row r="39" spans="2:12" ht="18.75" thickBot="1" x14ac:dyDescent="0.4">
      <c r="B39" s="178">
        <v>6</v>
      </c>
      <c r="C39" s="184">
        <f t="array" ref="C39">IF(ISERROR(SMALL(IF((Anmeldeformular!$L$10:$L$109=D31)*(Anmeldeformular!$B$10:$B$109&lt;&gt;""),Anmeldeformular!$B$10:$B$109,""),B39)),0,SMALL(IF((Anmeldeformular!$L$10:$L$109=D31)*(Anmeldeformular!$B$10:$B$109&lt;&gt;""),Anmeldeformular!$B$10:$B$109,""),B39))</f>
        <v>0</v>
      </c>
      <c r="D39" s="164" t="str">
        <f>IF(C39&gt;0,VLOOKUP(C39,Anmeldeformular!$B$10:$O$109,2),"")</f>
        <v/>
      </c>
      <c r="E39" s="164" t="str">
        <f>IF(C39&gt;0,VLOOKUP(C39,Anmeldeformular!$B$10:$O$109,3),"")</f>
        <v/>
      </c>
      <c r="F39" s="165" t="str">
        <f>IF(C39&gt;0,VLOOKUP(C39,Anmeldeformular!$B$10:$O$109,6),"")</f>
        <v/>
      </c>
      <c r="H39" s="178">
        <v>6</v>
      </c>
      <c r="I39" s="184">
        <f t="array" ref="I39">IF(ISERROR(SMALL(IF((Anmeldeformular!$L$10:$L$109=J31)*(Anmeldeformular!$B$10:$B$109&lt;&gt;""),Anmeldeformular!$B$10:$B$109,""),H39)),0,SMALL(IF((Anmeldeformular!$L$10:$L$109=J31)*(Anmeldeformular!$B$10:$B$109&lt;&gt;""),Anmeldeformular!$B$10:$B$109,""),H39))</f>
        <v>0</v>
      </c>
      <c r="J39" s="164" t="str">
        <f>IF(I39&gt;0,VLOOKUP(I39,Anmeldeformular!$B$10:$O$109,2),"")</f>
        <v/>
      </c>
      <c r="K39" s="164" t="str">
        <f>IF(I39&gt;0,VLOOKUP(I39,Anmeldeformular!$B$10:$O$109,3),"")</f>
        <v/>
      </c>
      <c r="L39" s="165" t="str">
        <f>IF(I39&gt;0,VLOOKUP(I39,Anmeldeformular!$B$10:$O$109,6),"")</f>
        <v/>
      </c>
    </row>
    <row r="40" spans="2:12" ht="18.75" thickBot="1" x14ac:dyDescent="0.4">
      <c r="B40" s="178">
        <v>7</v>
      </c>
      <c r="C40" s="184">
        <f t="array" ref="C40">IF(ISERROR(SMALL(IF((Anmeldeformular!$L$10:$L$109=D31)*(Anmeldeformular!$B$10:$B$109&lt;&gt;""),Anmeldeformular!$B$10:$B$109,""),B40)),0,SMALL(IF((Anmeldeformular!$L$10:$L$109=D31)*(Anmeldeformular!$B$10:$B$109&lt;&gt;""),Anmeldeformular!$B$10:$B$109,""),B40))</f>
        <v>0</v>
      </c>
      <c r="D40" s="164" t="str">
        <f>IF(C40&gt;0,VLOOKUP(C40,Anmeldeformular!$B$10:$O$109,2),"")</f>
        <v/>
      </c>
      <c r="E40" s="164" t="str">
        <f>IF(C40&gt;0,VLOOKUP(C40,Anmeldeformular!$B$10:$O$109,3),"")</f>
        <v/>
      </c>
      <c r="F40" s="165" t="str">
        <f>IF(C40&gt;0,VLOOKUP(C40,Anmeldeformular!$B$10:$O$109,6),"")</f>
        <v/>
      </c>
      <c r="H40" s="178">
        <v>7</v>
      </c>
      <c r="I40" s="184">
        <f t="array" ref="I40">IF(ISERROR(SMALL(IF((Anmeldeformular!$L$10:$L$109=J31)*(Anmeldeformular!$B$10:$B$109&lt;&gt;""),Anmeldeformular!$B$10:$B$109,""),H40)),0,SMALL(IF((Anmeldeformular!$L$10:$L$109=J31)*(Anmeldeformular!$B$10:$B$109&lt;&gt;""),Anmeldeformular!$B$10:$B$109,""),H40))</f>
        <v>0</v>
      </c>
      <c r="J40" s="164" t="str">
        <f>IF(I40&gt;0,VLOOKUP(I40,Anmeldeformular!$B$10:$O$109,2),"")</f>
        <v/>
      </c>
      <c r="K40" s="164" t="str">
        <f>IF(I40&gt;0,VLOOKUP(I40,Anmeldeformular!$B$10:$O$109,3),"")</f>
        <v/>
      </c>
      <c r="L40" s="165" t="str">
        <f>IF(I40&gt;0,VLOOKUP(I40,Anmeldeformular!$B$10:$O$109,6),"")</f>
        <v/>
      </c>
    </row>
    <row r="41" spans="2:12" ht="18.75" thickBot="1" x14ac:dyDescent="0.4">
      <c r="B41" s="150">
        <v>8</v>
      </c>
      <c r="C41" s="187">
        <f t="array" ref="C41">IF(ISERROR(SMALL(IF((Anmeldeformular!$L$10:$L$109=D31)*(Anmeldeformular!$B$10:$B$109&lt;&gt;""),Anmeldeformular!$B$10:$B$109,""),B41)),0,SMALL(IF((Anmeldeformular!$L$10:$L$109=D31)*(Anmeldeformular!$B$10:$B$109&lt;&gt;""),Anmeldeformular!$B$10:$B$109,""),B41))</f>
        <v>0</v>
      </c>
      <c r="D41" s="166" t="str">
        <f>IF(C41&gt;0,VLOOKUP(C41,Anmeldeformular!$B$10:$O$109,2),"")</f>
        <v/>
      </c>
      <c r="E41" s="166" t="str">
        <f>IF(C41&gt;0,VLOOKUP(C41,Anmeldeformular!$B$10:$O$109,3),"")</f>
        <v/>
      </c>
      <c r="F41" s="167" t="str">
        <f>IF(C41&gt;0,VLOOKUP(C41,Anmeldeformular!$B$10:$O$109,6),"")</f>
        <v/>
      </c>
      <c r="H41" s="150">
        <v>8</v>
      </c>
      <c r="I41" s="187">
        <f t="array" ref="I41">IF(ISERROR(SMALL(IF((Anmeldeformular!$L$10:$L$109=J31)*(Anmeldeformular!$B$10:$B$109&lt;&gt;""),Anmeldeformular!$B$10:$B$109,""),H41)),0,SMALL(IF((Anmeldeformular!$L$10:$L$109=J31)*(Anmeldeformular!$B$10:$B$109&lt;&gt;""),Anmeldeformular!$B$10:$B$109,""),H41))</f>
        <v>0</v>
      </c>
      <c r="J41" s="166" t="str">
        <f>IF(I41&gt;0,VLOOKUP(I41,Anmeldeformular!$B$10:$O$109,2),"")</f>
        <v/>
      </c>
      <c r="K41" s="166" t="str">
        <f>IF(I41&gt;0,VLOOKUP(I41,Anmeldeformular!$B$10:$O$109,3),"")</f>
        <v/>
      </c>
      <c r="L41" s="167" t="str">
        <f>IF(I41&gt;0,VLOOKUP(I41,Anmeldeformular!$B$10:$O$109,6),"")</f>
        <v/>
      </c>
    </row>
    <row r="42" spans="2:12" ht="18" thickTop="1" thickBot="1" x14ac:dyDescent="0.35"/>
    <row r="43" spans="2:12" ht="20.25" thickTop="1" thickBot="1" x14ac:dyDescent="0.4">
      <c r="B43" s="302" t="s">
        <v>45</v>
      </c>
      <c r="C43" s="303"/>
      <c r="D43" s="159">
        <v>7</v>
      </c>
      <c r="E43" s="160"/>
      <c r="F43" s="161"/>
      <c r="H43" s="302" t="s">
        <v>45</v>
      </c>
      <c r="I43" s="303"/>
      <c r="J43" s="159">
        <v>8</v>
      </c>
      <c r="K43" s="160"/>
      <c r="L43" s="161"/>
    </row>
    <row r="44" spans="2:12" ht="18.75" thickBot="1" x14ac:dyDescent="0.4">
      <c r="B44" s="177" t="s">
        <v>116</v>
      </c>
      <c r="C44" s="304" t="s">
        <v>124</v>
      </c>
      <c r="D44" s="305"/>
      <c r="E44" s="305"/>
      <c r="F44" s="306"/>
      <c r="H44" s="177" t="s">
        <v>116</v>
      </c>
      <c r="I44" s="304" t="s">
        <v>125</v>
      </c>
      <c r="J44" s="305"/>
      <c r="K44" s="305"/>
      <c r="L44" s="306"/>
    </row>
    <row r="45" spans="2:12" ht="18.75" thickBot="1" x14ac:dyDescent="0.4">
      <c r="B45" s="147" t="s">
        <v>91</v>
      </c>
      <c r="C45" s="180"/>
      <c r="D45" s="181" t="s">
        <v>34</v>
      </c>
      <c r="E45" s="181" t="s">
        <v>117</v>
      </c>
      <c r="F45" s="182" t="s">
        <v>40</v>
      </c>
      <c r="H45" s="147" t="s">
        <v>91</v>
      </c>
      <c r="I45" s="180"/>
      <c r="J45" s="181" t="s">
        <v>34</v>
      </c>
      <c r="K45" s="181" t="s">
        <v>117</v>
      </c>
      <c r="L45" s="182" t="s">
        <v>40</v>
      </c>
    </row>
    <row r="46" spans="2:12" ht="18.75" thickBot="1" x14ac:dyDescent="0.4">
      <c r="B46" s="177">
        <v>1</v>
      </c>
      <c r="C46" s="183">
        <f t="array" ref="C46">IF(ISERROR(SMALL(IF((Anmeldeformular!$L$10:$L$109=D43)*(Anmeldeformular!$B$10:$B$109&lt;&gt;""),Anmeldeformular!$B$10:$B$109,""),B46)),0,SMALL(IF((Anmeldeformular!$L$10:$L$109=D43)*(Anmeldeformular!$B$10:$B$109&lt;&gt;""),Anmeldeformular!$B$10:$B$109,""),B46))</f>
        <v>0</v>
      </c>
      <c r="D46" s="162" t="str">
        <f>IF(C46&gt;0,VLOOKUP(C46,Anmeldeformular!$B$10:$O$109,2),"")</f>
        <v/>
      </c>
      <c r="E46" s="162" t="str">
        <f>IF(C46&gt;0,VLOOKUP(C46,Anmeldeformular!$B$10:$O$109,3),"")</f>
        <v/>
      </c>
      <c r="F46" s="163" t="str">
        <f>IF(C46&gt;0,VLOOKUP(C46,Anmeldeformular!$B$10:$O$109,6),"")</f>
        <v/>
      </c>
      <c r="H46" s="177">
        <v>1</v>
      </c>
      <c r="I46" s="183">
        <f t="array" ref="I46">IF(ISERROR(SMALL(IF((Anmeldeformular!$L$10:$L$109=J43)*(Anmeldeformular!$B$10:$B$109&lt;&gt;""),Anmeldeformular!$B$10:$B$109,""),H46)),0,SMALL(IF((Anmeldeformular!$L$10:$L$109=J43)*(Anmeldeformular!$B$10:$B$109&lt;&gt;""),Anmeldeformular!$B$10:$B$109,""),H46))</f>
        <v>0</v>
      </c>
      <c r="J46" s="162" t="str">
        <f>IF(I46&gt;0,VLOOKUP(I46,Anmeldeformular!$B$10:$O$109,2),"")</f>
        <v/>
      </c>
      <c r="K46" s="162" t="str">
        <f>IF(I46&gt;0,VLOOKUP(I46,Anmeldeformular!$B$10:$O$109,3),"")</f>
        <v/>
      </c>
      <c r="L46" s="163" t="str">
        <f>IF(I46&gt;0,VLOOKUP(I46,Anmeldeformular!$B$10:$O$109,6),"")</f>
        <v/>
      </c>
    </row>
    <row r="47" spans="2:12" ht="18.75" thickBot="1" x14ac:dyDescent="0.4">
      <c r="B47" s="178">
        <v>2</v>
      </c>
      <c r="C47" s="184">
        <f t="array" ref="C47">IF(ISERROR(SMALL(IF((Anmeldeformular!$L$10:$L$109=D43)*(Anmeldeformular!$B$10:$B$109&lt;&gt;""),Anmeldeformular!$B$10:$B$109,""),B47)),0,SMALL(IF((Anmeldeformular!$L$10:$L$109=D43)*(Anmeldeformular!$B$10:$B$109&lt;&gt;""),Anmeldeformular!$B$10:$B$109,""),B47))</f>
        <v>0</v>
      </c>
      <c r="D47" s="164" t="str">
        <f>IF(C47&gt;0,VLOOKUP(C47,Anmeldeformular!$B$10:$O$109,2),"")</f>
        <v/>
      </c>
      <c r="E47" s="164" t="str">
        <f>IF(C47&gt;0,VLOOKUP(C47,Anmeldeformular!$B$10:$O$109,3),"")</f>
        <v/>
      </c>
      <c r="F47" s="165" t="str">
        <f>IF(C47&gt;0,VLOOKUP(C47,Anmeldeformular!$B$10:$O$109,6),"")</f>
        <v/>
      </c>
      <c r="H47" s="178">
        <v>2</v>
      </c>
      <c r="I47" s="184">
        <f t="array" ref="I47">IF(ISERROR(SMALL(IF((Anmeldeformular!$L$10:$L$109=J43)*(Anmeldeformular!$B$10:$B$109&lt;&gt;""),Anmeldeformular!$B$10:$B$109,""),H47)),0,SMALL(IF((Anmeldeformular!$L$10:$L$109=J43)*(Anmeldeformular!$B$10:$B$109&lt;&gt;""),Anmeldeformular!$B$10:$B$109,""),H47))</f>
        <v>0</v>
      </c>
      <c r="J47" s="164" t="str">
        <f>IF(I47&gt;0,VLOOKUP(I47,Anmeldeformular!$B$10:$O$109,2),"")</f>
        <v/>
      </c>
      <c r="K47" s="164" t="str">
        <f>IF(I47&gt;0,VLOOKUP(I47,Anmeldeformular!$B$10:$O$109,3),"")</f>
        <v/>
      </c>
      <c r="L47" s="165" t="str">
        <f>IF(I47&gt;0,VLOOKUP(I47,Anmeldeformular!$B$10:$O$109,6),"")</f>
        <v/>
      </c>
    </row>
    <row r="48" spans="2:12" ht="18.75" thickBot="1" x14ac:dyDescent="0.4">
      <c r="B48" s="178">
        <v>3</v>
      </c>
      <c r="C48" s="184">
        <f t="array" ref="C48">IF(ISERROR(SMALL(IF((Anmeldeformular!$L$10:$L$109=D43)*(Anmeldeformular!$B$10:$B$109&lt;&gt;""),Anmeldeformular!$B$10:$B$109,""),B48)),0,SMALL(IF((Anmeldeformular!$L$10:$L$109=D43)*(Anmeldeformular!$B$10:$B$109&lt;&gt;""),Anmeldeformular!$B$10:$B$109,""),B48))</f>
        <v>0</v>
      </c>
      <c r="D48" s="164" t="str">
        <f>IF(C48&gt;0,VLOOKUP(C48,Anmeldeformular!$B$10:$O$109,2),"")</f>
        <v/>
      </c>
      <c r="E48" s="164" t="str">
        <f>IF(C48&gt;0,VLOOKUP(C48,Anmeldeformular!$B$10:$O$109,3),"")</f>
        <v/>
      </c>
      <c r="F48" s="165" t="str">
        <f>IF(C48&gt;0,VLOOKUP(C48,Anmeldeformular!$B$10:$O$109,6),"")</f>
        <v/>
      </c>
      <c r="H48" s="178">
        <v>3</v>
      </c>
      <c r="I48" s="184">
        <f t="array" ref="I48">IF(ISERROR(SMALL(IF((Anmeldeformular!$L$10:$L$109=J43)*(Anmeldeformular!$B$10:$B$109&lt;&gt;""),Anmeldeformular!$B$10:$B$109,""),H48)),0,SMALL(IF((Anmeldeformular!$L$10:$L$109=J43)*(Anmeldeformular!$B$10:$B$109&lt;&gt;""),Anmeldeformular!$B$10:$B$109,""),H48))</f>
        <v>0</v>
      </c>
      <c r="J48" s="164" t="str">
        <f>IF(I48&gt;0,VLOOKUP(I48,Anmeldeformular!$B$10:$O$109,2),"")</f>
        <v/>
      </c>
      <c r="K48" s="164" t="str">
        <f>IF(I48&gt;0,VLOOKUP(I48,Anmeldeformular!$B$10:$O$109,3),"")</f>
        <v/>
      </c>
      <c r="L48" s="165" t="str">
        <f>IF(I48&gt;0,VLOOKUP(I48,Anmeldeformular!$B$10:$O$109,6),"")</f>
        <v/>
      </c>
    </row>
    <row r="49" spans="2:12" ht="18.75" thickBot="1" x14ac:dyDescent="0.4">
      <c r="B49" s="178">
        <v>4</v>
      </c>
      <c r="C49" s="184">
        <f t="array" ref="C49">IF(ISERROR(SMALL(IF((Anmeldeformular!$L$10:$L$109=D43)*(Anmeldeformular!$B$10:$B$109&lt;&gt;""),Anmeldeformular!$B$10:$B$109,""),B49)),0,SMALL(IF((Anmeldeformular!$L$10:$L$109=D43)*(Anmeldeformular!$B$10:$B$109&lt;&gt;""),Anmeldeformular!$B$10:$B$109,""),B49))</f>
        <v>0</v>
      </c>
      <c r="D49" s="164" t="str">
        <f>IF(C49&gt;0,VLOOKUP(C49,Anmeldeformular!$B$10:$O$109,2),"")</f>
        <v/>
      </c>
      <c r="E49" s="164" t="str">
        <f>IF(C49&gt;0,VLOOKUP(C49,Anmeldeformular!$B$10:$O$109,3),"")</f>
        <v/>
      </c>
      <c r="F49" s="165" t="str">
        <f>IF(C49&gt;0,VLOOKUP(C49,Anmeldeformular!$B$10:$O$109,6),"")</f>
        <v/>
      </c>
      <c r="H49" s="178">
        <v>4</v>
      </c>
      <c r="I49" s="184">
        <f t="array" ref="I49">IF(ISERROR(SMALL(IF((Anmeldeformular!$L$10:$L$109=J43)*(Anmeldeformular!$B$10:$B$109&lt;&gt;""),Anmeldeformular!$B$10:$B$109,""),H49)),0,SMALL(IF((Anmeldeformular!$L$10:$L$109=J43)*(Anmeldeformular!$B$10:$B$109&lt;&gt;""),Anmeldeformular!$B$10:$B$109,""),H49))</f>
        <v>0</v>
      </c>
      <c r="J49" s="164" t="str">
        <f>IF(I49&gt;0,VLOOKUP(I49,Anmeldeformular!$B$10:$O$109,2),"")</f>
        <v/>
      </c>
      <c r="K49" s="164" t="str">
        <f>IF(I49&gt;0,VLOOKUP(I49,Anmeldeformular!$B$10:$O$109,3),"")</f>
        <v/>
      </c>
      <c r="L49" s="165" t="str">
        <f>IF(I49&gt;0,VLOOKUP(I49,Anmeldeformular!$B$10:$O$109,6),"")</f>
        <v/>
      </c>
    </row>
    <row r="50" spans="2:12" ht="18.75" thickBot="1" x14ac:dyDescent="0.4">
      <c r="B50" s="178">
        <v>5</v>
      </c>
      <c r="C50" s="184">
        <f t="array" ref="C50">IF(ISERROR(SMALL(IF((Anmeldeformular!$L$10:$L$109=D43)*(Anmeldeformular!$B$10:$B$109&lt;&gt;""),Anmeldeformular!$B$10:$B$109,""),B50)),0,SMALL(IF((Anmeldeformular!$L$10:$L$109=D43)*(Anmeldeformular!$B$10:$B$109&lt;&gt;""),Anmeldeformular!$B$10:$B$109,""),B50))</f>
        <v>0</v>
      </c>
      <c r="D50" s="164" t="str">
        <f>IF(C50&gt;0,VLOOKUP(C50,Anmeldeformular!$B$10:$O$109,2),"")</f>
        <v/>
      </c>
      <c r="E50" s="164" t="str">
        <f>IF(C50&gt;0,VLOOKUP(C50,Anmeldeformular!$B$10:$O$109,3),"")</f>
        <v/>
      </c>
      <c r="F50" s="165" t="str">
        <f>IF(C50&gt;0,VLOOKUP(C50,Anmeldeformular!$B$10:$O$109,6),"")</f>
        <v/>
      </c>
      <c r="H50" s="178">
        <v>5</v>
      </c>
      <c r="I50" s="184">
        <f t="array" ref="I50">IF(ISERROR(SMALL(IF((Anmeldeformular!$L$10:$L$109=J43)*(Anmeldeformular!$B$10:$B$109&lt;&gt;""),Anmeldeformular!$B$10:$B$109,""),H50)),0,SMALL(IF((Anmeldeformular!$L$10:$L$109=J43)*(Anmeldeformular!$B$10:$B$109&lt;&gt;""),Anmeldeformular!$B$10:$B$109,""),H50))</f>
        <v>0</v>
      </c>
      <c r="J50" s="164" t="str">
        <f>IF(I50&gt;0,VLOOKUP(I50,Anmeldeformular!$B$10:$O$109,2),"")</f>
        <v/>
      </c>
      <c r="K50" s="164" t="str">
        <f>IF(I50&gt;0,VLOOKUP(I50,Anmeldeformular!$B$10:$O$109,3),"")</f>
        <v/>
      </c>
      <c r="L50" s="165" t="str">
        <f>IF(I50&gt;0,VLOOKUP(I50,Anmeldeformular!$B$10:$O$109,6),"")</f>
        <v/>
      </c>
    </row>
    <row r="51" spans="2:12" ht="18.75" thickBot="1" x14ac:dyDescent="0.4">
      <c r="B51" s="178">
        <v>6</v>
      </c>
      <c r="C51" s="184">
        <f t="array" ref="C51">IF(ISERROR(SMALL(IF((Anmeldeformular!$L$10:$L$109=D43)*(Anmeldeformular!$B$10:$B$109&lt;&gt;""),Anmeldeformular!$B$10:$B$109,""),B51)),0,SMALL(IF((Anmeldeformular!$L$10:$L$109=D43)*(Anmeldeformular!$B$10:$B$109&lt;&gt;""),Anmeldeformular!$B$10:$B$109,""),B51))</f>
        <v>0</v>
      </c>
      <c r="D51" s="164" t="str">
        <f>IF(C51&gt;0,VLOOKUP(C51,Anmeldeformular!$B$10:$O$109,2),"")</f>
        <v/>
      </c>
      <c r="E51" s="164" t="str">
        <f>IF(C51&gt;0,VLOOKUP(C51,Anmeldeformular!$B$10:$O$109,3),"")</f>
        <v/>
      </c>
      <c r="F51" s="165" t="str">
        <f>IF(C51&gt;0,VLOOKUP(C51,Anmeldeformular!$B$10:$O$109,6),"")</f>
        <v/>
      </c>
      <c r="H51" s="178">
        <v>6</v>
      </c>
      <c r="I51" s="184">
        <f t="array" ref="I51">IF(ISERROR(SMALL(IF((Anmeldeformular!$L$10:$L$109=J43)*(Anmeldeformular!$B$10:$B$109&lt;&gt;""),Anmeldeformular!$B$10:$B$109,""),H51)),0,SMALL(IF((Anmeldeformular!$L$10:$L$109=J43)*(Anmeldeformular!$B$10:$B$109&lt;&gt;""),Anmeldeformular!$B$10:$B$109,""),H51))</f>
        <v>0</v>
      </c>
      <c r="J51" s="164" t="str">
        <f>IF(I51&gt;0,VLOOKUP(I51,Anmeldeformular!$B$10:$O$109,2),"")</f>
        <v/>
      </c>
      <c r="K51" s="164" t="str">
        <f>IF(I51&gt;0,VLOOKUP(I51,Anmeldeformular!$B$10:$O$109,3),"")</f>
        <v/>
      </c>
      <c r="L51" s="165" t="str">
        <f>IF(I51&gt;0,VLOOKUP(I51,Anmeldeformular!$B$10:$O$109,6),"")</f>
        <v/>
      </c>
    </row>
    <row r="52" spans="2:12" ht="18.75" thickBot="1" x14ac:dyDescent="0.4">
      <c r="B52" s="178">
        <v>7</v>
      </c>
      <c r="C52" s="184">
        <f t="array" ref="C52">IF(ISERROR(SMALL(IF((Anmeldeformular!$L$10:$L$109=D43)*(Anmeldeformular!$B$10:$B$109&lt;&gt;""),Anmeldeformular!$B$10:$B$109,""),B52)),0,SMALL(IF((Anmeldeformular!$L$10:$L$109=D43)*(Anmeldeformular!$B$10:$B$109&lt;&gt;""),Anmeldeformular!$B$10:$B$109,""),B52))</f>
        <v>0</v>
      </c>
      <c r="D52" s="164" t="str">
        <f>IF(C52&gt;0,VLOOKUP(C52,Anmeldeformular!$B$10:$O$109,2),"")</f>
        <v/>
      </c>
      <c r="E52" s="164" t="str">
        <f>IF(C52&gt;0,VLOOKUP(C52,Anmeldeformular!$B$10:$O$109,3),"")</f>
        <v/>
      </c>
      <c r="F52" s="165" t="str">
        <f>IF(C52&gt;0,VLOOKUP(C52,Anmeldeformular!$B$10:$O$109,6),"")</f>
        <v/>
      </c>
      <c r="H52" s="178">
        <v>7</v>
      </c>
      <c r="I52" s="184">
        <f t="array" ref="I52">IF(ISERROR(SMALL(IF((Anmeldeformular!$L$10:$L$109=J43)*(Anmeldeformular!$B$10:$B$109&lt;&gt;""),Anmeldeformular!$B$10:$B$109,""),H52)),0,SMALL(IF((Anmeldeformular!$L$10:$L$109=J43)*(Anmeldeformular!$B$10:$B$109&lt;&gt;""),Anmeldeformular!$B$10:$B$109,""),H52))</f>
        <v>0</v>
      </c>
      <c r="J52" s="164" t="str">
        <f>IF(I52&gt;0,VLOOKUP(I52,Anmeldeformular!$B$10:$O$109,2),"")</f>
        <v/>
      </c>
      <c r="K52" s="164" t="str">
        <f>IF(I52&gt;0,VLOOKUP(I52,Anmeldeformular!$B$10:$O$109,3),"")</f>
        <v/>
      </c>
      <c r="L52" s="165" t="str">
        <f>IF(I52&gt;0,VLOOKUP(I52,Anmeldeformular!$B$10:$O$109,6),"")</f>
        <v/>
      </c>
    </row>
    <row r="53" spans="2:12" ht="18.75" thickBot="1" x14ac:dyDescent="0.4">
      <c r="B53" s="150">
        <v>8</v>
      </c>
      <c r="C53" s="187">
        <f t="array" ref="C53">IF(ISERROR(SMALL(IF((Anmeldeformular!$L$10:$L$109=D43)*(Anmeldeformular!$B$10:$B$109&lt;&gt;""),Anmeldeformular!$B$10:$B$109,""),B53)),0,SMALL(IF((Anmeldeformular!$L$10:$L$109=D43)*(Anmeldeformular!$B$10:$B$109&lt;&gt;""),Anmeldeformular!$B$10:$B$109,""),B53))</f>
        <v>0</v>
      </c>
      <c r="D53" s="166" t="str">
        <f>IF(C53&gt;0,VLOOKUP(C53,Anmeldeformular!$B$10:$O$109,2),"")</f>
        <v/>
      </c>
      <c r="E53" s="166" t="str">
        <f>IF(C53&gt;0,VLOOKUP(C53,Anmeldeformular!$B$10:$O$109,3),"")</f>
        <v/>
      </c>
      <c r="F53" s="167" t="str">
        <f>IF(C53&gt;0,VLOOKUP(C53,Anmeldeformular!$B$10:$O$109,6),"")</f>
        <v/>
      </c>
      <c r="H53" s="150">
        <v>8</v>
      </c>
      <c r="I53" s="187">
        <f t="array" ref="I53">IF(ISERROR(SMALL(IF((Anmeldeformular!$L$10:$L$109=J43)*(Anmeldeformular!$B$10:$B$109&lt;&gt;""),Anmeldeformular!$B$10:$B$109,""),H53)),0,SMALL(IF((Anmeldeformular!$L$10:$L$109=J43)*(Anmeldeformular!$B$10:$B$109&lt;&gt;""),Anmeldeformular!$B$10:$B$109,""),H53))</f>
        <v>0</v>
      </c>
      <c r="J53" s="166" t="str">
        <f>IF(I53&gt;0,VLOOKUP(I53,Anmeldeformular!$B$10:$O$109,2),"")</f>
        <v/>
      </c>
      <c r="K53" s="166" t="str">
        <f>IF(I53&gt;0,VLOOKUP(I53,Anmeldeformular!$B$10:$O$109,3),"")</f>
        <v/>
      </c>
      <c r="L53" s="167" t="str">
        <f>IF(I53&gt;0,VLOOKUP(I53,Anmeldeformular!$B$10:$O$109,6),"")</f>
        <v/>
      </c>
    </row>
    <row r="54" spans="2:12" ht="17.25" thickTop="1" x14ac:dyDescent="0.3"/>
  </sheetData>
  <sheetProtection algorithmName="SHA-512" hashValue="VCoLExDWq9ztcIP5OxhRPUk8wY1+bQ6K+WKFghLugeoJqUVUcmYv11ILoG7ryopuMuaxq5+zJC6ghgoliGwEYw==" saltValue="gA6jVUwjKymYndtUdoVPQg==" spinCount="100000" sheet="1" selectLockedCells="1"/>
  <mergeCells count="19">
    <mergeCell ref="C32:F32"/>
    <mergeCell ref="I32:L32"/>
    <mergeCell ref="B43:C43"/>
    <mergeCell ref="H43:I43"/>
    <mergeCell ref="C44:F44"/>
    <mergeCell ref="I44:L44"/>
    <mergeCell ref="B19:C19"/>
    <mergeCell ref="H19:I19"/>
    <mergeCell ref="C20:F20"/>
    <mergeCell ref="I20:L20"/>
    <mergeCell ref="B31:C31"/>
    <mergeCell ref="H31:I31"/>
    <mergeCell ref="B2:L2"/>
    <mergeCell ref="B3:L3"/>
    <mergeCell ref="B5:C5"/>
    <mergeCell ref="B7:C7"/>
    <mergeCell ref="C8:F8"/>
    <mergeCell ref="H7:I7"/>
    <mergeCell ref="I8:L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B6FC-4830-4330-9EF8-508AE6DA0109}">
  <sheetPr codeName="Tabelle7">
    <tabColor theme="5" tint="0.79998168889431442"/>
  </sheetPr>
  <dimension ref="B1:L58"/>
  <sheetViews>
    <sheetView workbookViewId="0">
      <selection activeCell="C8" sqref="C8:F8"/>
    </sheetView>
  </sheetViews>
  <sheetFormatPr baseColWidth="10" defaultRowHeight="16.5" x14ac:dyDescent="0.3"/>
  <cols>
    <col min="1" max="1" width="11.42578125" style="1"/>
    <col min="2" max="2" width="8.7109375" style="1" customWidth="1"/>
    <col min="3" max="3" width="7.7109375" style="1" customWidth="1"/>
    <col min="4" max="5" width="20.7109375" style="1" customWidth="1"/>
    <col min="6" max="6" width="6.7109375" style="1" customWidth="1"/>
    <col min="7" max="7" width="11.42578125" style="1"/>
    <col min="8" max="8" width="8.7109375" style="1" customWidth="1"/>
    <col min="9" max="9" width="7.7109375" style="1" customWidth="1"/>
    <col min="10" max="11" width="20.7109375" style="1" customWidth="1"/>
    <col min="12" max="12" width="6.7109375" style="1" customWidth="1"/>
    <col min="13" max="16384" width="11.42578125" style="1"/>
  </cols>
  <sheetData>
    <row r="1" spans="2:12" x14ac:dyDescent="0.3">
      <c r="J1" s="24"/>
      <c r="K1" s="24"/>
      <c r="L1" s="24"/>
    </row>
    <row r="2" spans="2:12" ht="42.75" x14ac:dyDescent="0.3">
      <c r="B2" s="295" t="str">
        <f>'allg. Daten'!A2</f>
        <v>1. Illertaler Einradcup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2:12" ht="31.5" x14ac:dyDescent="0.3">
      <c r="B3" s="294" t="str">
        <f>'allg. Daten'!A3</f>
        <v>30.09. bis 01.10.2023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</row>
    <row r="4" spans="2:12" ht="31.5" x14ac:dyDescent="0.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27" x14ac:dyDescent="0.5">
      <c r="B5" s="296" t="s">
        <v>35</v>
      </c>
      <c r="C5" s="296"/>
      <c r="D5" s="22" t="str">
        <f>'allg. Daten'!C7</f>
        <v>Vereinsname</v>
      </c>
      <c r="E5" s="22"/>
      <c r="F5" s="22"/>
      <c r="G5" s="22"/>
      <c r="H5" s="22"/>
      <c r="I5" s="22"/>
      <c r="J5" s="47"/>
      <c r="K5" s="47"/>
      <c r="L5" s="47"/>
    </row>
    <row r="6" spans="2:12" ht="21" thickBot="1" x14ac:dyDescent="0.4">
      <c r="B6" s="25"/>
      <c r="C6" s="25"/>
      <c r="D6" s="25"/>
      <c r="E6" s="25"/>
      <c r="F6" s="25"/>
      <c r="G6" s="25"/>
      <c r="H6" s="25"/>
      <c r="I6" s="25"/>
      <c r="J6" s="48"/>
      <c r="K6" s="48"/>
      <c r="L6" s="48"/>
    </row>
    <row r="7" spans="2:12" ht="20.25" thickTop="1" thickBot="1" x14ac:dyDescent="0.4">
      <c r="B7" s="302" t="s">
        <v>46</v>
      </c>
      <c r="C7" s="303"/>
      <c r="D7" s="159">
        <v>1</v>
      </c>
      <c r="E7" s="160"/>
      <c r="F7" s="161"/>
      <c r="H7" s="302" t="s">
        <v>46</v>
      </c>
      <c r="I7" s="303"/>
      <c r="J7" s="159">
        <v>2</v>
      </c>
      <c r="K7" s="160"/>
      <c r="L7" s="161"/>
    </row>
    <row r="8" spans="2:12" ht="18.75" thickBot="1" x14ac:dyDescent="0.4">
      <c r="B8" s="177" t="s">
        <v>116</v>
      </c>
      <c r="C8" s="307" t="s">
        <v>126</v>
      </c>
      <c r="D8" s="308"/>
      <c r="E8" s="308"/>
      <c r="F8" s="309"/>
      <c r="H8" s="177" t="s">
        <v>116</v>
      </c>
      <c r="I8" s="307" t="s">
        <v>128</v>
      </c>
      <c r="J8" s="308"/>
      <c r="K8" s="308"/>
      <c r="L8" s="309"/>
    </row>
    <row r="9" spans="2:12" ht="18.75" thickBot="1" x14ac:dyDescent="0.4">
      <c r="B9" s="147" t="s">
        <v>91</v>
      </c>
      <c r="C9" s="180"/>
      <c r="D9" s="181" t="s">
        <v>34</v>
      </c>
      <c r="E9" s="181" t="s">
        <v>117</v>
      </c>
      <c r="F9" s="182" t="s">
        <v>40</v>
      </c>
      <c r="H9" s="147" t="s">
        <v>91</v>
      </c>
      <c r="I9" s="180"/>
      <c r="J9" s="181" t="s">
        <v>34</v>
      </c>
      <c r="K9" s="181" t="s">
        <v>117</v>
      </c>
      <c r="L9" s="182" t="s">
        <v>40</v>
      </c>
    </row>
    <row r="10" spans="2:12" ht="18.75" thickBot="1" x14ac:dyDescent="0.4">
      <c r="B10" s="177">
        <v>1</v>
      </c>
      <c r="C10" s="183">
        <f t="array" ref="C10">IF(ISERROR(SMALL(IF((Anmeldeformular!$M$10:$M$109=D7)*(Anmeldeformular!$B$10:$B$109&lt;&gt;""),Anmeldeformular!$B$10:$B$109,""),B10)),0,SMALL(IF((Anmeldeformular!$M$10:$M$109=D7)*(Anmeldeformular!$B$10:$B$109&lt;&gt;""),Anmeldeformular!$B$10:$B$109,""),B10))</f>
        <v>0</v>
      </c>
      <c r="D10" s="171" t="str">
        <f>IF(C10&gt;0,VLOOKUP(C10,Anmeldeformular!$B$10:$O$109,2),"")</f>
        <v/>
      </c>
      <c r="E10" s="171" t="str">
        <f>IF(C10&gt;0,VLOOKUP(C10,Anmeldeformular!$B$10:$O$109,3),"")</f>
        <v/>
      </c>
      <c r="F10" s="172" t="str">
        <f>IF(C10&gt;0,VLOOKUP(C10,Anmeldeformular!$B$10:$O$109,6),"")</f>
        <v/>
      </c>
      <c r="H10" s="177">
        <v>1</v>
      </c>
      <c r="I10" s="183">
        <f t="array" ref="I10">IF(ISERROR(SMALL(IF((Anmeldeformular!$M$10:$M$109=J7)*(Anmeldeformular!$B$10:$B$109&lt;&gt;""),Anmeldeformular!$B$10:$B$109,""),H10)),0,SMALL(IF((Anmeldeformular!$M$10:$M$109=J7)*(Anmeldeformular!$B$10:$B$109&lt;&gt;""),Anmeldeformular!$B$10:$B$109,""),H10))</f>
        <v>0</v>
      </c>
      <c r="J10" s="171" t="str">
        <f>IF(I10&gt;0,VLOOKUP(I10,Anmeldeformular!$B$10:$O$109,2),"")</f>
        <v/>
      </c>
      <c r="K10" s="171" t="str">
        <f>IF(I10&gt;0,VLOOKUP(I10,Anmeldeformular!$B$10:$O$109,3),"")</f>
        <v/>
      </c>
      <c r="L10" s="172" t="str">
        <f>IF(I10&gt;0,VLOOKUP(I10,Anmeldeformular!$B$10:$O$109,6),"")</f>
        <v/>
      </c>
    </row>
    <row r="11" spans="2:12" ht="18.75" thickBot="1" x14ac:dyDescent="0.4">
      <c r="B11" s="178">
        <v>2</v>
      </c>
      <c r="C11" s="184">
        <f t="array" ref="C11">IF(ISERROR(SMALL(IF((Anmeldeformular!$M$10:$M$109=D7)*(Anmeldeformular!$B$10:$B$109&lt;&gt;""),Anmeldeformular!$B$10:$B$109,""),B11)),0,SMALL(IF((Anmeldeformular!$M$10:$M$109=D7)*(Anmeldeformular!$B$10:$B$109&lt;&gt;""),Anmeldeformular!$B$10:$B$109,""),B11))</f>
        <v>0</v>
      </c>
      <c r="D11" s="173" t="str">
        <f>IF(C11&gt;0,VLOOKUP(C11,Anmeldeformular!$B$10:$O$109,2),"")</f>
        <v/>
      </c>
      <c r="E11" s="173" t="str">
        <f>IF(C11&gt;0,VLOOKUP(C11,Anmeldeformular!$B$10:$O$109,3),"")</f>
        <v/>
      </c>
      <c r="F11" s="174" t="str">
        <f>IF(C11&gt;0,VLOOKUP(C11,Anmeldeformular!$B$10:$O$109,6),"")</f>
        <v/>
      </c>
      <c r="H11" s="178">
        <v>2</v>
      </c>
      <c r="I11" s="184">
        <f t="array" ref="I11">IF(ISERROR(SMALL(IF((Anmeldeformular!$M$10:$M$109=J7)*(Anmeldeformular!$B$10:$B$109&lt;&gt;""),Anmeldeformular!$B$10:$B$109,""),H11)),0,SMALL(IF((Anmeldeformular!$M$10:$M$109=J7)*(Anmeldeformular!$B$10:$B$109&lt;&gt;""),Anmeldeformular!$B$10:$B$109,""),H11))</f>
        <v>0</v>
      </c>
      <c r="J11" s="173" t="str">
        <f>IF(I11&gt;0,VLOOKUP(I11,Anmeldeformular!$B$10:$O$109,2),"")</f>
        <v/>
      </c>
      <c r="K11" s="173" t="str">
        <f>IF(I11&gt;0,VLOOKUP(I11,Anmeldeformular!$B$10:$O$109,3),"")</f>
        <v/>
      </c>
      <c r="L11" s="174" t="str">
        <f>IF(I11&gt;0,VLOOKUP(I11,Anmeldeformular!$B$10:$O$109,6),"")</f>
        <v/>
      </c>
    </row>
    <row r="12" spans="2:12" ht="18.75" thickBot="1" x14ac:dyDescent="0.4">
      <c r="B12" s="178">
        <v>3</v>
      </c>
      <c r="C12" s="184">
        <f t="array" ref="C12">IF(ISERROR(SMALL(IF((Anmeldeformular!$M$10:$M$109=D7)*(Anmeldeformular!$B$10:$B$109&lt;&gt;""),Anmeldeformular!$B$10:$B$109,""),B12)),0,SMALL(IF((Anmeldeformular!$M$10:$M$109=D7)*(Anmeldeformular!$B$10:$B$109&lt;&gt;""),Anmeldeformular!$B$10:$B$109,""),B12))</f>
        <v>0</v>
      </c>
      <c r="D12" s="173" t="str">
        <f>IF(C12&gt;0,VLOOKUP(C12,Anmeldeformular!$B$10:$O$109,2),"")</f>
        <v/>
      </c>
      <c r="E12" s="173" t="str">
        <f>IF(C12&gt;0,VLOOKUP(C12,Anmeldeformular!$B$10:$O$109,3),"")</f>
        <v/>
      </c>
      <c r="F12" s="174" t="str">
        <f>IF(C12&gt;0,VLOOKUP(C12,Anmeldeformular!$B$10:$O$109,6),"")</f>
        <v/>
      </c>
      <c r="H12" s="178">
        <v>3</v>
      </c>
      <c r="I12" s="184">
        <f t="array" ref="I12">IF(ISERROR(SMALL(IF((Anmeldeformular!$M$10:$M$109=J7)*(Anmeldeformular!$B$10:$B$109&lt;&gt;""),Anmeldeformular!$B$10:$B$109,""),H12)),0,SMALL(IF((Anmeldeformular!$M$10:$M$109=J7)*(Anmeldeformular!$B$10:$B$109&lt;&gt;""),Anmeldeformular!$B$10:$B$109,""),H12))</f>
        <v>0</v>
      </c>
      <c r="J12" s="173" t="str">
        <f>IF(I12&gt;0,VLOOKUP(I12,Anmeldeformular!$B$10:$O$109,2),"")</f>
        <v/>
      </c>
      <c r="K12" s="173" t="str">
        <f>IF(I12&gt;0,VLOOKUP(I12,Anmeldeformular!$B$10:$O$109,3),"")</f>
        <v/>
      </c>
      <c r="L12" s="174" t="str">
        <f>IF(I12&gt;0,VLOOKUP(I12,Anmeldeformular!$B$10:$O$109,6),"")</f>
        <v/>
      </c>
    </row>
    <row r="13" spans="2:12" ht="18.75" thickBot="1" x14ac:dyDescent="0.4">
      <c r="B13" s="178">
        <v>4</v>
      </c>
      <c r="C13" s="184">
        <f t="array" ref="C13">IF(ISERROR(SMALL(IF((Anmeldeformular!$M$10:$M$109=D7)*(Anmeldeformular!$B$10:$B$109&lt;&gt;""),Anmeldeformular!$B$10:$B$109,""),B13)),0,SMALL(IF((Anmeldeformular!$M$10:$M$109=D7)*(Anmeldeformular!$B$10:$B$109&lt;&gt;""),Anmeldeformular!$B$10:$B$109,""),B13))</f>
        <v>0</v>
      </c>
      <c r="D13" s="173" t="str">
        <f>IF(C13&gt;0,VLOOKUP(C13,Anmeldeformular!$B$10:$O$109,2),"")</f>
        <v/>
      </c>
      <c r="E13" s="173" t="str">
        <f>IF(C13&gt;0,VLOOKUP(C13,Anmeldeformular!$B$10:$O$109,3),"")</f>
        <v/>
      </c>
      <c r="F13" s="174" t="str">
        <f>IF(C13&gt;0,VLOOKUP(C13,Anmeldeformular!$B$10:$O$109,6),"")</f>
        <v/>
      </c>
      <c r="H13" s="178">
        <v>4</v>
      </c>
      <c r="I13" s="184">
        <f t="array" ref="I13">IF(ISERROR(SMALL(IF((Anmeldeformular!$M$10:$M$109=J7)*(Anmeldeformular!$B$10:$B$109&lt;&gt;""),Anmeldeformular!$B$10:$B$109,""),H13)),0,SMALL(IF((Anmeldeformular!$M$10:$M$109=J7)*(Anmeldeformular!$B$10:$B$109&lt;&gt;""),Anmeldeformular!$B$10:$B$109,""),H13))</f>
        <v>0</v>
      </c>
      <c r="J13" s="173" t="str">
        <f>IF(I13&gt;0,VLOOKUP(I13,Anmeldeformular!$B$10:$O$109,2),"")</f>
        <v/>
      </c>
      <c r="K13" s="173" t="str">
        <f>IF(I13&gt;0,VLOOKUP(I13,Anmeldeformular!$B$10:$O$109,3),"")</f>
        <v/>
      </c>
      <c r="L13" s="174" t="str">
        <f>IF(I13&gt;0,VLOOKUP(I13,Anmeldeformular!$B$10:$O$109,6),"")</f>
        <v/>
      </c>
    </row>
    <row r="14" spans="2:12" ht="18.75" thickBot="1" x14ac:dyDescent="0.4">
      <c r="B14" s="178">
        <v>5</v>
      </c>
      <c r="C14" s="184">
        <f t="array" ref="C14">IF(ISERROR(SMALL(IF((Anmeldeformular!$M$10:$M$109=D7)*(Anmeldeformular!$B$10:$B$109&lt;&gt;""),Anmeldeformular!$B$10:$B$109,""),B14)),0,SMALL(IF((Anmeldeformular!$M$10:$M$109=D7)*(Anmeldeformular!$B$10:$B$109&lt;&gt;""),Anmeldeformular!$B$10:$B$109,""),B14))</f>
        <v>0</v>
      </c>
      <c r="D14" s="173" t="str">
        <f>IF(C14&gt;0,VLOOKUP(C14,Anmeldeformular!$B$10:$O$109,2),"")</f>
        <v/>
      </c>
      <c r="E14" s="173" t="str">
        <f>IF(C14&gt;0,VLOOKUP(C14,Anmeldeformular!$B$10:$O$109,3),"")</f>
        <v/>
      </c>
      <c r="F14" s="174" t="str">
        <f>IF(C14&gt;0,VLOOKUP(C14,Anmeldeformular!$B$10:$O$109,6),"")</f>
        <v/>
      </c>
      <c r="H14" s="178">
        <v>5</v>
      </c>
      <c r="I14" s="184">
        <f t="array" ref="I14">IF(ISERROR(SMALL(IF((Anmeldeformular!$M$10:$M$109=J7)*(Anmeldeformular!$B$10:$B$109&lt;&gt;""),Anmeldeformular!$B$10:$B$109,""),H14)),0,SMALL(IF((Anmeldeformular!$M$10:$M$109=J7)*(Anmeldeformular!$B$10:$B$109&lt;&gt;""),Anmeldeformular!$B$10:$B$109,""),H14))</f>
        <v>0</v>
      </c>
      <c r="J14" s="173" t="str">
        <f>IF(I14&gt;0,VLOOKUP(I14,Anmeldeformular!$B$10:$O$109,2),"")</f>
        <v/>
      </c>
      <c r="K14" s="173" t="str">
        <f>IF(I14&gt;0,VLOOKUP(I14,Anmeldeformular!$B$10:$O$109,3),"")</f>
        <v/>
      </c>
      <c r="L14" s="174" t="str">
        <f>IF(I14&gt;0,VLOOKUP(I14,Anmeldeformular!$B$10:$O$109,6),"")</f>
        <v/>
      </c>
    </row>
    <row r="15" spans="2:12" ht="18.75" thickBot="1" x14ac:dyDescent="0.4">
      <c r="B15" s="178">
        <v>6</v>
      </c>
      <c r="C15" s="184">
        <f t="array" ref="C15">IF(ISERROR(SMALL(IF((Anmeldeformular!$M$10:$M$109=D7)*(Anmeldeformular!$B$10:$B$109&lt;&gt;""),Anmeldeformular!$B$10:$B$109,""),B15)),0,SMALL(IF((Anmeldeformular!$M$10:$M$109=D7)*(Anmeldeformular!$B$10:$B$109&lt;&gt;""),Anmeldeformular!$B$10:$B$109,""),B15))</f>
        <v>0</v>
      </c>
      <c r="D15" s="173" t="str">
        <f>IF(C15&gt;0,VLOOKUP(C15,Anmeldeformular!$B$10:$O$109,2),"")</f>
        <v/>
      </c>
      <c r="E15" s="173" t="str">
        <f>IF(C15&gt;0,VLOOKUP(C15,Anmeldeformular!$B$10:$O$109,3),"")</f>
        <v/>
      </c>
      <c r="F15" s="174" t="str">
        <f>IF(C15&gt;0,VLOOKUP(C15,Anmeldeformular!$B$10:$O$109,6),"")</f>
        <v/>
      </c>
      <c r="H15" s="178">
        <v>6</v>
      </c>
      <c r="I15" s="184">
        <f t="array" ref="I15">IF(ISERROR(SMALL(IF((Anmeldeformular!$M$10:$M$109=J7)*(Anmeldeformular!$B$10:$B$109&lt;&gt;""),Anmeldeformular!$B$10:$B$109,""),H15)),0,SMALL(IF((Anmeldeformular!$M$10:$M$109=J7)*(Anmeldeformular!$B$10:$B$109&lt;&gt;""),Anmeldeformular!$B$10:$B$109,""),H15))</f>
        <v>0</v>
      </c>
      <c r="J15" s="173" t="str">
        <f>IF(I15&gt;0,VLOOKUP(I15,Anmeldeformular!$B$10:$O$109,2),"")</f>
        <v/>
      </c>
      <c r="K15" s="173" t="str">
        <f>IF(I15&gt;0,VLOOKUP(I15,Anmeldeformular!$B$10:$O$109,3),"")</f>
        <v/>
      </c>
      <c r="L15" s="174" t="str">
        <f>IF(I15&gt;0,VLOOKUP(I15,Anmeldeformular!$B$10:$O$109,6),"")</f>
        <v/>
      </c>
    </row>
    <row r="16" spans="2:12" ht="18.75" thickBot="1" x14ac:dyDescent="0.4">
      <c r="B16" s="178">
        <v>7</v>
      </c>
      <c r="C16" s="184">
        <f t="array" ref="C16">IF(ISERROR(SMALL(IF((Anmeldeformular!$M$10:$M$109=D7)*(Anmeldeformular!$B$10:$B$109&lt;&gt;""),Anmeldeformular!$B$10:$B$109,""),B16)),0,SMALL(IF((Anmeldeformular!$M$10:$M$109=D7)*(Anmeldeformular!$B$10:$B$109&lt;&gt;""),Anmeldeformular!$B$10:$B$109,""),B16))</f>
        <v>0</v>
      </c>
      <c r="D16" s="173" t="str">
        <f>IF(C16&gt;0,VLOOKUP(C16,Anmeldeformular!$B$10:$O$109,2),"")</f>
        <v/>
      </c>
      <c r="E16" s="173" t="str">
        <f>IF(C16&gt;0,VLOOKUP(C16,Anmeldeformular!$B$10:$O$109,3),"")</f>
        <v/>
      </c>
      <c r="F16" s="174" t="str">
        <f>IF(C16&gt;0,VLOOKUP(C16,Anmeldeformular!$B$10:$O$109,6),"")</f>
        <v/>
      </c>
      <c r="H16" s="178">
        <v>7</v>
      </c>
      <c r="I16" s="184">
        <f t="array" ref="I16">IF(ISERROR(SMALL(IF((Anmeldeformular!$M$10:$M$109=J7)*(Anmeldeformular!$B$10:$B$109&lt;&gt;""),Anmeldeformular!$B$10:$B$109,""),H16)),0,SMALL(IF((Anmeldeformular!$M$10:$M$109=J7)*(Anmeldeformular!$B$10:$B$109&lt;&gt;""),Anmeldeformular!$B$10:$B$109,""),H16))</f>
        <v>0</v>
      </c>
      <c r="J16" s="173" t="str">
        <f>IF(I16&gt;0,VLOOKUP(I16,Anmeldeformular!$B$10:$O$109,2),"")</f>
        <v/>
      </c>
      <c r="K16" s="173" t="str">
        <f>IF(I16&gt;0,VLOOKUP(I16,Anmeldeformular!$B$10:$O$109,3),"")</f>
        <v/>
      </c>
      <c r="L16" s="174" t="str">
        <f>IF(I16&gt;0,VLOOKUP(I16,Anmeldeformular!$B$10:$O$109,6),"")</f>
        <v/>
      </c>
    </row>
    <row r="17" spans="2:12" ht="18.75" thickBot="1" x14ac:dyDescent="0.4">
      <c r="B17" s="147">
        <v>8</v>
      </c>
      <c r="C17" s="185">
        <f t="array" ref="C17">IF(ISERROR(SMALL(IF((Anmeldeformular!$M$10:$M$109=D7)*(Anmeldeformular!$B$10:$B$109&lt;&gt;""),Anmeldeformular!$B$10:$B$109,""),B17)),0,SMALL(IF((Anmeldeformular!$M$10:$M$109=D7)*(Anmeldeformular!$B$10:$B$109&lt;&gt;""),Anmeldeformular!$B$10:$B$109,""),B17))</f>
        <v>0</v>
      </c>
      <c r="D17" s="173" t="str">
        <f>IF(C17&gt;0,VLOOKUP(C17,Anmeldeformular!$B$10:$O$109,2),"")</f>
        <v/>
      </c>
      <c r="E17" s="173" t="str">
        <f>IF(C17&gt;0,VLOOKUP(C17,Anmeldeformular!$B$10:$O$109,3),"")</f>
        <v/>
      </c>
      <c r="F17" s="174" t="str">
        <f>IF(C17&gt;0,VLOOKUP(C17,Anmeldeformular!$B$10:$O$109,6),"")</f>
        <v/>
      </c>
      <c r="H17" s="147">
        <v>8</v>
      </c>
      <c r="I17" s="185">
        <f t="array" ref="I17">IF(ISERROR(SMALL(IF((Anmeldeformular!$M$10:$M$109=J7)*(Anmeldeformular!$B$10:$B$109&lt;&gt;""),Anmeldeformular!$B$10:$B$109,""),H17)),0,SMALL(IF((Anmeldeformular!$M$10:$M$109=J7)*(Anmeldeformular!$B$10:$B$109&lt;&gt;""),Anmeldeformular!$B$10:$B$109,""),H17))</f>
        <v>0</v>
      </c>
      <c r="J17" s="173" t="str">
        <f>IF(I17&gt;0,VLOOKUP(I17,Anmeldeformular!$B$10:$O$109,2),"")</f>
        <v/>
      </c>
      <c r="K17" s="173" t="str">
        <f>IF(I17&gt;0,VLOOKUP(I17,Anmeldeformular!$B$10:$O$109,3),"")</f>
        <v/>
      </c>
      <c r="L17" s="174" t="str">
        <f>IF(I17&gt;0,VLOOKUP(I17,Anmeldeformular!$B$10:$O$109,6),"")</f>
        <v/>
      </c>
    </row>
    <row r="18" spans="2:12" ht="18.75" thickBot="1" x14ac:dyDescent="0.4">
      <c r="B18" s="177">
        <v>9</v>
      </c>
      <c r="C18" s="183">
        <f t="array" ref="C18">IF(ISERROR(SMALL(IF((Anmeldeformular!$M$10:$M$109=D7)*(Anmeldeformular!$B$10:$B$109&lt;&gt;""),Anmeldeformular!$B$10:$B$109,""),B18)),0,SMALL(IF((Anmeldeformular!$M$10:$M$109=D7)*(Anmeldeformular!$B$10:$B$109&lt;&gt;""),Anmeldeformular!$B$10:$B$109,""),B18))</f>
        <v>0</v>
      </c>
      <c r="D18" s="171" t="str">
        <f>IF(C18&gt;0,VLOOKUP(C18,Anmeldeformular!$B$10:$O$109,2),"")</f>
        <v/>
      </c>
      <c r="E18" s="171" t="str">
        <f>IF(C18&gt;0,VLOOKUP(C18,Anmeldeformular!$B$10:$O$109,3),"")</f>
        <v/>
      </c>
      <c r="F18" s="172" t="str">
        <f>IF(C18&gt;0,VLOOKUP(C18,Anmeldeformular!$B$10:$O$109,6),"")</f>
        <v/>
      </c>
      <c r="H18" s="177">
        <v>9</v>
      </c>
      <c r="I18" s="183">
        <f t="array" ref="I18">IF(ISERROR(SMALL(IF((Anmeldeformular!$M$10:$M$109=J7)*(Anmeldeformular!$B$10:$B$109&lt;&gt;""),Anmeldeformular!$B$10:$B$109,""),H18)),0,SMALL(IF((Anmeldeformular!$M$10:$M$109=J7)*(Anmeldeformular!$B$10:$B$109&lt;&gt;""),Anmeldeformular!$B$10:$B$109,""),H18))</f>
        <v>0</v>
      </c>
      <c r="J18" s="171" t="str">
        <f>IF(I18&gt;0,VLOOKUP(I18,Anmeldeformular!$B$10:$O$109,2),"")</f>
        <v/>
      </c>
      <c r="K18" s="171" t="str">
        <f>IF(I18&gt;0,VLOOKUP(I18,Anmeldeformular!$B$10:$O$109,3),"")</f>
        <v/>
      </c>
      <c r="L18" s="172" t="str">
        <f>IF(I18&gt;0,VLOOKUP(I18,Anmeldeformular!$B$10:$O$109,6),"")</f>
        <v/>
      </c>
    </row>
    <row r="19" spans="2:12" ht="18.75" thickBot="1" x14ac:dyDescent="0.4">
      <c r="B19" s="178">
        <v>10</v>
      </c>
      <c r="C19" s="184">
        <f t="array" ref="C19">IF(ISERROR(SMALL(IF((Anmeldeformular!$M$10:$M$109=D7)*(Anmeldeformular!$B$10:$B$109&lt;&gt;""),Anmeldeformular!$B$10:$B$109,""),B19)),0,SMALL(IF((Anmeldeformular!$M$10:$M$109=D7)*(Anmeldeformular!$B$10:$B$109&lt;&gt;""),Anmeldeformular!$B$10:$B$109,""),B19))</f>
        <v>0</v>
      </c>
      <c r="D19" s="173" t="str">
        <f>IF(C19&gt;0,VLOOKUP(C19,Anmeldeformular!$B$10:$O$109,2),"")</f>
        <v/>
      </c>
      <c r="E19" s="173" t="str">
        <f>IF(C19&gt;0,VLOOKUP(C19,Anmeldeformular!$B$10:$O$109,3),"")</f>
        <v/>
      </c>
      <c r="F19" s="174" t="str">
        <f>IF(C19&gt;0,VLOOKUP(C19,Anmeldeformular!$B$10:$O$109,6),"")</f>
        <v/>
      </c>
      <c r="H19" s="178">
        <v>10</v>
      </c>
      <c r="I19" s="184">
        <f t="array" ref="I19">IF(ISERROR(SMALL(IF((Anmeldeformular!$M$10:$M$109=J7)*(Anmeldeformular!$B$10:$B$109&lt;&gt;""),Anmeldeformular!$B$10:$B$109,""),H19)),0,SMALL(IF((Anmeldeformular!$M$10:$M$109=J7)*(Anmeldeformular!$B$10:$B$109&lt;&gt;""),Anmeldeformular!$B$10:$B$109,""),H19))</f>
        <v>0</v>
      </c>
      <c r="J19" s="173" t="str">
        <f>IF(I19&gt;0,VLOOKUP(I19,Anmeldeformular!$B$10:$O$109,2),"")</f>
        <v/>
      </c>
      <c r="K19" s="173" t="str">
        <f>IF(I19&gt;0,VLOOKUP(I19,Anmeldeformular!$B$10:$O$109,3),"")</f>
        <v/>
      </c>
      <c r="L19" s="174" t="str">
        <f>IF(I19&gt;0,VLOOKUP(I19,Anmeldeformular!$B$10:$O$109,6),"")</f>
        <v/>
      </c>
    </row>
    <row r="20" spans="2:12" ht="18.75" thickBot="1" x14ac:dyDescent="0.4">
      <c r="B20" s="178">
        <v>11</v>
      </c>
      <c r="C20" s="184">
        <f t="array" ref="C20">IF(ISERROR(SMALL(IF((Anmeldeformular!$M$10:$M$109=D7)*(Anmeldeformular!$B$10:$B$109&lt;&gt;""),Anmeldeformular!$B$10:$B$109,""),B20)),0,SMALL(IF((Anmeldeformular!$M$10:$M$109=D7)*(Anmeldeformular!$B$10:$B$109&lt;&gt;""),Anmeldeformular!$B$10:$B$109,""),B20))</f>
        <v>0</v>
      </c>
      <c r="D20" s="173" t="str">
        <f>IF(C20&gt;0,VLOOKUP(C20,Anmeldeformular!$B$10:$O$109,2),"")</f>
        <v/>
      </c>
      <c r="E20" s="173" t="str">
        <f>IF(C20&gt;0,VLOOKUP(C20,Anmeldeformular!$B$10:$O$109,3),"")</f>
        <v/>
      </c>
      <c r="F20" s="174" t="str">
        <f>IF(C20&gt;0,VLOOKUP(C20,Anmeldeformular!$B$10:$O$109,6),"")</f>
        <v/>
      </c>
      <c r="H20" s="178">
        <v>11</v>
      </c>
      <c r="I20" s="184">
        <f t="array" ref="I20">IF(ISERROR(SMALL(IF((Anmeldeformular!$M$10:$M$109=J7)*(Anmeldeformular!$B$10:$B$109&lt;&gt;""),Anmeldeformular!$B$10:$B$109,""),H20)),0,SMALL(IF((Anmeldeformular!$M$10:$M$109=J7)*(Anmeldeformular!$B$10:$B$109&lt;&gt;""),Anmeldeformular!$B$10:$B$109,""),H20))</f>
        <v>0</v>
      </c>
      <c r="J20" s="173" t="str">
        <f>IF(I20&gt;0,VLOOKUP(I20,Anmeldeformular!$B$10:$O$109,2),"")</f>
        <v/>
      </c>
      <c r="K20" s="173" t="str">
        <f>IF(I20&gt;0,VLOOKUP(I20,Anmeldeformular!$B$10:$O$109,3),"")</f>
        <v/>
      </c>
      <c r="L20" s="174" t="str">
        <f>IF(I20&gt;0,VLOOKUP(I20,Anmeldeformular!$B$10:$O$109,6),"")</f>
        <v/>
      </c>
    </row>
    <row r="21" spans="2:12" ht="18.75" thickBot="1" x14ac:dyDescent="0.4">
      <c r="B21" s="178">
        <v>12</v>
      </c>
      <c r="C21" s="184">
        <f t="array" ref="C21">IF(ISERROR(SMALL(IF((Anmeldeformular!$M$10:$M$109=D7)*(Anmeldeformular!$B$10:$B$109&lt;&gt;""),Anmeldeformular!$B$10:$B$109,""),B21)),0,SMALL(IF((Anmeldeformular!$M$10:$M$109=D7)*(Anmeldeformular!$B$10:$B$109&lt;&gt;""),Anmeldeformular!$B$10:$B$109,""),B21))</f>
        <v>0</v>
      </c>
      <c r="D21" s="173" t="str">
        <f>IF(C21&gt;0,VLOOKUP(C21,Anmeldeformular!$B$10:$O$109,2),"")</f>
        <v/>
      </c>
      <c r="E21" s="173" t="str">
        <f>IF(C21&gt;0,VLOOKUP(C21,Anmeldeformular!$B$10:$O$109,3),"")</f>
        <v/>
      </c>
      <c r="F21" s="174" t="str">
        <f>IF(C21&gt;0,VLOOKUP(C21,Anmeldeformular!$B$10:$O$109,6),"")</f>
        <v/>
      </c>
      <c r="H21" s="178">
        <v>12</v>
      </c>
      <c r="I21" s="184">
        <f t="array" ref="I21">IF(ISERROR(SMALL(IF((Anmeldeformular!$M$10:$M$109=J7)*(Anmeldeformular!$B$10:$B$109&lt;&gt;""),Anmeldeformular!$B$10:$B$109,""),H21)),0,SMALL(IF((Anmeldeformular!$M$10:$M$109=J7)*(Anmeldeformular!$B$10:$B$109&lt;&gt;""),Anmeldeformular!$B$10:$B$109,""),H21))</f>
        <v>0</v>
      </c>
      <c r="J21" s="173" t="str">
        <f>IF(I21&gt;0,VLOOKUP(I21,Anmeldeformular!$B$10:$O$109,2),"")</f>
        <v/>
      </c>
      <c r="K21" s="173" t="str">
        <f>IF(I21&gt;0,VLOOKUP(I21,Anmeldeformular!$B$10:$O$109,3),"")</f>
        <v/>
      </c>
      <c r="L21" s="174" t="str">
        <f>IF(I21&gt;0,VLOOKUP(I21,Anmeldeformular!$B$10:$O$109,6),"")</f>
        <v/>
      </c>
    </row>
    <row r="22" spans="2:12" ht="18.75" thickBot="1" x14ac:dyDescent="0.4">
      <c r="B22" s="178">
        <v>13</v>
      </c>
      <c r="C22" s="184">
        <f t="array" ref="C22">IF(ISERROR(SMALL(IF((Anmeldeformular!$M$10:$M$109=D7)*(Anmeldeformular!$B$10:$B$109&lt;&gt;""),Anmeldeformular!$B$10:$B$109,""),B22)),0,SMALL(IF((Anmeldeformular!$M$10:$M$109=D7)*(Anmeldeformular!$B$10:$B$109&lt;&gt;""),Anmeldeformular!$B$10:$B$109,""),B22))</f>
        <v>0</v>
      </c>
      <c r="D22" s="173" t="str">
        <f>IF(C22&gt;0,VLOOKUP(C22,Anmeldeformular!$B$10:$O$109,2),"")</f>
        <v/>
      </c>
      <c r="E22" s="173" t="str">
        <f>IF(C22&gt;0,VLOOKUP(C22,Anmeldeformular!$B$10:$O$109,3),"")</f>
        <v/>
      </c>
      <c r="F22" s="174" t="str">
        <f>IF(C22&gt;0,VLOOKUP(C22,Anmeldeformular!$B$10:$O$109,6),"")</f>
        <v/>
      </c>
      <c r="H22" s="178">
        <v>13</v>
      </c>
      <c r="I22" s="184">
        <f t="array" ref="I22">IF(ISERROR(SMALL(IF((Anmeldeformular!$M$10:$M$109=J7)*(Anmeldeformular!$B$10:$B$109&lt;&gt;""),Anmeldeformular!$B$10:$B$109,""),H22)),0,SMALL(IF((Anmeldeformular!$M$10:$M$109=J7)*(Anmeldeformular!$B$10:$B$109&lt;&gt;""),Anmeldeformular!$B$10:$B$109,""),H22))</f>
        <v>0</v>
      </c>
      <c r="J22" s="173" t="str">
        <f>IF(I22&gt;0,VLOOKUP(I22,Anmeldeformular!$B$10:$O$109,2),"")</f>
        <v/>
      </c>
      <c r="K22" s="173" t="str">
        <f>IF(I22&gt;0,VLOOKUP(I22,Anmeldeformular!$B$10:$O$109,3),"")</f>
        <v/>
      </c>
      <c r="L22" s="174" t="str">
        <f>IF(I22&gt;0,VLOOKUP(I22,Anmeldeformular!$B$10:$O$109,6),"")</f>
        <v/>
      </c>
    </row>
    <row r="23" spans="2:12" ht="18.75" thickBot="1" x14ac:dyDescent="0.4">
      <c r="B23" s="178">
        <v>14</v>
      </c>
      <c r="C23" s="184">
        <f t="array" ref="C23">IF(ISERROR(SMALL(IF((Anmeldeformular!$M$10:$M$109=D7)*(Anmeldeformular!$B$10:$B$109&lt;&gt;""),Anmeldeformular!$B$10:$B$109,""),B23)),0,SMALL(IF((Anmeldeformular!$M$10:$M$109=D7)*(Anmeldeformular!$B$10:$B$109&lt;&gt;""),Anmeldeformular!$B$10:$B$109,""),B23))</f>
        <v>0</v>
      </c>
      <c r="D23" s="173" t="str">
        <f>IF(C23&gt;0,VLOOKUP(C23,Anmeldeformular!$B$10:$O$109,2),"")</f>
        <v/>
      </c>
      <c r="E23" s="173" t="str">
        <f>IF(C23&gt;0,VLOOKUP(C23,Anmeldeformular!$B$10:$O$109,3),"")</f>
        <v/>
      </c>
      <c r="F23" s="174" t="str">
        <f>IF(C23&gt;0,VLOOKUP(C23,Anmeldeformular!$B$10:$O$109,6),"")</f>
        <v/>
      </c>
      <c r="H23" s="178">
        <v>14</v>
      </c>
      <c r="I23" s="184">
        <f t="array" ref="I23">IF(ISERROR(SMALL(IF((Anmeldeformular!$M$10:$M$109=J7)*(Anmeldeformular!$B$10:$B$109&lt;&gt;""),Anmeldeformular!$B$10:$B$109,""),H23)),0,SMALL(IF((Anmeldeformular!$M$10:$M$109=J7)*(Anmeldeformular!$B$10:$B$109&lt;&gt;""),Anmeldeformular!$B$10:$B$109,""),H23))</f>
        <v>0</v>
      </c>
      <c r="J23" s="173" t="str">
        <f>IF(I23&gt;0,VLOOKUP(I23,Anmeldeformular!$B$10:$O$109,2),"")</f>
        <v/>
      </c>
      <c r="K23" s="173" t="str">
        <f>IF(I23&gt;0,VLOOKUP(I23,Anmeldeformular!$B$10:$O$109,3),"")</f>
        <v/>
      </c>
      <c r="L23" s="174" t="str">
        <f>IF(I23&gt;0,VLOOKUP(I23,Anmeldeformular!$B$10:$O$109,6),"")</f>
        <v/>
      </c>
    </row>
    <row r="24" spans="2:12" ht="18.75" thickBot="1" x14ac:dyDescent="0.4">
      <c r="B24" s="147">
        <v>15</v>
      </c>
      <c r="C24" s="185">
        <f t="array" ref="C24">IF(ISERROR(SMALL(IF((Anmeldeformular!$M$10:$M$109=D7)*(Anmeldeformular!$B$10:$B$109&lt;&gt;""),Anmeldeformular!$B$10:$B$109,""),B24)),0,SMALL(IF((Anmeldeformular!$M$10:$M$109=D7)*(Anmeldeformular!$B$10:$B$109&lt;&gt;""),Anmeldeformular!$B$10:$B$109,""),B24))</f>
        <v>0</v>
      </c>
      <c r="D24" s="173" t="str">
        <f>IF(C24&gt;0,VLOOKUP(C24,Anmeldeformular!$B$10:$O$109,2),"")</f>
        <v/>
      </c>
      <c r="E24" s="173" t="str">
        <f>IF(C24&gt;0,VLOOKUP(C24,Anmeldeformular!$B$10:$O$109,3),"")</f>
        <v/>
      </c>
      <c r="F24" s="174" t="str">
        <f>IF(C24&gt;0,VLOOKUP(C24,Anmeldeformular!$B$10:$O$109,6),"")</f>
        <v/>
      </c>
      <c r="H24" s="147">
        <v>15</v>
      </c>
      <c r="I24" s="185">
        <f t="array" ref="I24">IF(ISERROR(SMALL(IF((Anmeldeformular!$M$10:$M$109=J7)*(Anmeldeformular!$B$10:$B$109&lt;&gt;""),Anmeldeformular!$B$10:$B$109,""),H24)),0,SMALL(IF((Anmeldeformular!$M$10:$M$109=J7)*(Anmeldeformular!$B$10:$B$109&lt;&gt;""),Anmeldeformular!$B$10:$B$109,""),H24))</f>
        <v>0</v>
      </c>
      <c r="J24" s="173" t="str">
        <f>IF(I24&gt;0,VLOOKUP(I24,Anmeldeformular!$B$10:$O$109,2),"")</f>
        <v/>
      </c>
      <c r="K24" s="173" t="str">
        <f>IF(I24&gt;0,VLOOKUP(I24,Anmeldeformular!$B$10:$O$109,3),"")</f>
        <v/>
      </c>
      <c r="L24" s="174" t="str">
        <f>IF(I24&gt;0,VLOOKUP(I24,Anmeldeformular!$B$10:$O$109,6),"")</f>
        <v/>
      </c>
    </row>
    <row r="25" spans="2:12" ht="18.75" thickBot="1" x14ac:dyDescent="0.4">
      <c r="B25" s="179">
        <v>16</v>
      </c>
      <c r="C25" s="186">
        <f t="array" ref="C25">IF(ISERROR(SMALL(IF((Anmeldeformular!$M$10:$M$109=D7)*(Anmeldeformular!$B$10:$B$109&lt;&gt;""),Anmeldeformular!$B$10:$B$109,""),B25)),0,SMALL(IF((Anmeldeformular!$M$10:$M$109=D7)*(Anmeldeformular!$B$10:$B$109&lt;&gt;""),Anmeldeformular!$B$10:$B$109,""),B25))</f>
        <v>0</v>
      </c>
      <c r="D25" s="171" t="str">
        <f>IF(C25&gt;0,VLOOKUP(C25,Anmeldeformular!$B$10:$O$109,2),"")</f>
        <v/>
      </c>
      <c r="E25" s="171" t="str">
        <f>IF(C25&gt;0,VLOOKUP(C25,Anmeldeformular!$B$10:$O$109,3),"")</f>
        <v/>
      </c>
      <c r="F25" s="172" t="str">
        <f>IF(C25&gt;0,VLOOKUP(C25,Anmeldeformular!$B$10:$O$109,6),"")</f>
        <v/>
      </c>
      <c r="H25" s="179">
        <v>16</v>
      </c>
      <c r="I25" s="186">
        <f t="array" ref="I25">IF(ISERROR(SMALL(IF((Anmeldeformular!$M$10:$M$109=J7)*(Anmeldeformular!$B$10:$B$109&lt;&gt;""),Anmeldeformular!$B$10:$B$109,""),H25)),0,SMALL(IF((Anmeldeformular!$M$10:$M$109=J7)*(Anmeldeformular!$B$10:$B$109&lt;&gt;""),Anmeldeformular!$B$10:$B$109,""),H25))</f>
        <v>0</v>
      </c>
      <c r="J25" s="171" t="str">
        <f>IF(I25&gt;0,VLOOKUP(I25,Anmeldeformular!$B$10:$O$109,2),"")</f>
        <v/>
      </c>
      <c r="K25" s="171" t="str">
        <f>IF(I25&gt;0,VLOOKUP(I25,Anmeldeformular!$B$10:$O$109,3),"")</f>
        <v/>
      </c>
      <c r="L25" s="172" t="str">
        <f>IF(I25&gt;0,VLOOKUP(I25,Anmeldeformular!$B$10:$O$109,6),"")</f>
        <v/>
      </c>
    </row>
    <row r="26" spans="2:12" ht="18.75" thickBot="1" x14ac:dyDescent="0.4">
      <c r="B26" s="177">
        <v>17</v>
      </c>
      <c r="C26" s="183">
        <f t="array" ref="C26">IF(ISERROR(SMALL(IF((Anmeldeformular!$M$10:$M$109=D7)*(Anmeldeformular!$B$10:$B$109&lt;&gt;""),Anmeldeformular!$B$10:$B$109,""),B26)),0,SMALL(IF((Anmeldeformular!$M$10:$M$109=D7)*(Anmeldeformular!$B$10:$B$109&lt;&gt;""),Anmeldeformular!$B$10:$B$109,""),B26))</f>
        <v>0</v>
      </c>
      <c r="D26" s="171" t="str">
        <f>IF(C26&gt;0,VLOOKUP(C26,Anmeldeformular!$B$10:$O$109,2),"")</f>
        <v/>
      </c>
      <c r="E26" s="171" t="str">
        <f>IF(C26&gt;0,VLOOKUP(C26,Anmeldeformular!$B$10:$O$109,3),"")</f>
        <v/>
      </c>
      <c r="F26" s="172" t="str">
        <f>IF(C26&gt;0,VLOOKUP(C26,Anmeldeformular!$B$10:$O$109,6),"")</f>
        <v/>
      </c>
      <c r="H26" s="177">
        <v>17</v>
      </c>
      <c r="I26" s="183">
        <f t="array" ref="I26">IF(ISERROR(SMALL(IF((Anmeldeformular!$M$10:$M$109=J7)*(Anmeldeformular!$B$10:$B$109&lt;&gt;""),Anmeldeformular!$B$10:$B$109,""),H26)),0,SMALL(IF((Anmeldeformular!$M$10:$M$109=J7)*(Anmeldeformular!$B$10:$B$109&lt;&gt;""),Anmeldeformular!$B$10:$B$109,""),H26))</f>
        <v>0</v>
      </c>
      <c r="J26" s="171" t="str">
        <f>IF(I26&gt;0,VLOOKUP(I26,Anmeldeformular!$B$10:$O$109,2),"")</f>
        <v/>
      </c>
      <c r="K26" s="171" t="str">
        <f>IF(I26&gt;0,VLOOKUP(I26,Anmeldeformular!$B$10:$O$109,3),"")</f>
        <v/>
      </c>
      <c r="L26" s="172" t="str">
        <f>IF(I26&gt;0,VLOOKUP(I26,Anmeldeformular!$B$10:$O$109,6),"")</f>
        <v/>
      </c>
    </row>
    <row r="27" spans="2:12" ht="18.75" thickBot="1" x14ac:dyDescent="0.4">
      <c r="B27" s="178">
        <v>18</v>
      </c>
      <c r="C27" s="184">
        <f t="array" ref="C27">IF(ISERROR(SMALL(IF((Anmeldeformular!$M$10:$M$109=D7)*(Anmeldeformular!$B$10:$B$109&lt;&gt;""),Anmeldeformular!$B$10:$B$109,""),B27)),0,SMALL(IF((Anmeldeformular!$M$10:$M$109=D7)*(Anmeldeformular!$B$10:$B$109&lt;&gt;""),Anmeldeformular!$B$10:$B$109,""),B27))</f>
        <v>0</v>
      </c>
      <c r="D27" s="173" t="str">
        <f>IF(C27&gt;0,VLOOKUP(C27,Anmeldeformular!$B$10:$O$109,2),"")</f>
        <v/>
      </c>
      <c r="E27" s="173" t="str">
        <f>IF(C27&gt;0,VLOOKUP(C27,Anmeldeformular!$B$10:$O$109,3),"")</f>
        <v/>
      </c>
      <c r="F27" s="174" t="str">
        <f>IF(C27&gt;0,VLOOKUP(C27,Anmeldeformular!$B$10:$O$109,6),"")</f>
        <v/>
      </c>
      <c r="H27" s="178">
        <v>18</v>
      </c>
      <c r="I27" s="184">
        <f t="array" ref="I27">IF(ISERROR(SMALL(IF((Anmeldeformular!$M$10:$M$109=J7)*(Anmeldeformular!$B$10:$B$109&lt;&gt;""),Anmeldeformular!$B$10:$B$109,""),H27)),0,SMALL(IF((Anmeldeformular!$M$10:$M$109=J7)*(Anmeldeformular!$B$10:$B$109&lt;&gt;""),Anmeldeformular!$B$10:$B$109,""),H27))</f>
        <v>0</v>
      </c>
      <c r="J27" s="173" t="str">
        <f>IF(I27&gt;0,VLOOKUP(I27,Anmeldeformular!$B$10:$O$109,2),"")</f>
        <v/>
      </c>
      <c r="K27" s="173" t="str">
        <f>IF(I27&gt;0,VLOOKUP(I27,Anmeldeformular!$B$10:$O$109,3),"")</f>
        <v/>
      </c>
      <c r="L27" s="174" t="str">
        <f>IF(I27&gt;0,VLOOKUP(I27,Anmeldeformular!$B$10:$O$109,6),"")</f>
        <v/>
      </c>
    </row>
    <row r="28" spans="2:12" ht="18.75" thickBot="1" x14ac:dyDescent="0.4">
      <c r="B28" s="178">
        <v>19</v>
      </c>
      <c r="C28" s="184">
        <f t="array" ref="C28">IF(ISERROR(SMALL(IF((Anmeldeformular!$M$10:$M$109=D7)*(Anmeldeformular!$B$10:$B$109&lt;&gt;""),Anmeldeformular!$B$10:$B$109,""),B28)),0,SMALL(IF((Anmeldeformular!$M$10:$M$109=D7)*(Anmeldeformular!$B$10:$B$109&lt;&gt;""),Anmeldeformular!$B$10:$B$109,""),B28))</f>
        <v>0</v>
      </c>
      <c r="D28" s="173" t="str">
        <f>IF(C28&gt;0,VLOOKUP(C28,Anmeldeformular!$B$10:$O$109,2),"")</f>
        <v/>
      </c>
      <c r="E28" s="173" t="str">
        <f>IF(C28&gt;0,VLOOKUP(C28,Anmeldeformular!$B$10:$O$109,3),"")</f>
        <v/>
      </c>
      <c r="F28" s="174" t="str">
        <f>IF(C28&gt;0,VLOOKUP(C28,Anmeldeformular!$B$10:$O$109,6),"")</f>
        <v/>
      </c>
      <c r="H28" s="178">
        <v>19</v>
      </c>
      <c r="I28" s="184">
        <f t="array" ref="I28">IF(ISERROR(SMALL(IF((Anmeldeformular!$M$10:$M$109=J7)*(Anmeldeformular!$B$10:$B$109&lt;&gt;""),Anmeldeformular!$B$10:$B$109,""),H28)),0,SMALL(IF((Anmeldeformular!$M$10:$M$109=J7)*(Anmeldeformular!$B$10:$B$109&lt;&gt;""),Anmeldeformular!$B$10:$B$109,""),H28))</f>
        <v>0</v>
      </c>
      <c r="J28" s="173" t="str">
        <f>IF(I28&gt;0,VLOOKUP(I28,Anmeldeformular!$B$10:$O$109,2),"")</f>
        <v/>
      </c>
      <c r="K28" s="173" t="str">
        <f>IF(I28&gt;0,VLOOKUP(I28,Anmeldeformular!$B$10:$O$109,3),"")</f>
        <v/>
      </c>
      <c r="L28" s="174" t="str">
        <f>IF(I28&gt;0,VLOOKUP(I28,Anmeldeformular!$B$10:$O$109,6),"")</f>
        <v/>
      </c>
    </row>
    <row r="29" spans="2:12" ht="18.75" thickBot="1" x14ac:dyDescent="0.4">
      <c r="B29" s="178">
        <v>20</v>
      </c>
      <c r="C29" s="184">
        <f t="array" ref="C29">IF(ISERROR(SMALL(IF((Anmeldeformular!$M$10:$M$109=D7)*(Anmeldeformular!$B$10:$B$109&lt;&gt;""),Anmeldeformular!$B$10:$B$109,""),B29)),0,SMALL(IF((Anmeldeformular!$M$10:$M$109=D7)*(Anmeldeformular!$B$10:$B$109&lt;&gt;""),Anmeldeformular!$B$10:$B$109,""),B29))</f>
        <v>0</v>
      </c>
      <c r="D29" s="173" t="str">
        <f>IF(C29&gt;0,VLOOKUP(C29,Anmeldeformular!$B$10:$O$109,2),"")</f>
        <v/>
      </c>
      <c r="E29" s="173" t="str">
        <f>IF(C29&gt;0,VLOOKUP(C29,Anmeldeformular!$B$10:$O$109,3),"")</f>
        <v/>
      </c>
      <c r="F29" s="174" t="str">
        <f>IF(C29&gt;0,VLOOKUP(C29,Anmeldeformular!$B$10:$O$109,6),"")</f>
        <v/>
      </c>
      <c r="H29" s="178">
        <v>20</v>
      </c>
      <c r="I29" s="184">
        <f t="array" ref="I29">IF(ISERROR(SMALL(IF((Anmeldeformular!$M$10:$M$109=J7)*(Anmeldeformular!$B$10:$B$109&lt;&gt;""),Anmeldeformular!$B$10:$B$109,""),H29)),0,SMALL(IF((Anmeldeformular!$M$10:$M$109=J7)*(Anmeldeformular!$B$10:$B$109&lt;&gt;""),Anmeldeformular!$B$10:$B$109,""),H29))</f>
        <v>0</v>
      </c>
      <c r="J29" s="173" t="str">
        <f>IF(I29&gt;0,VLOOKUP(I29,Anmeldeformular!$B$10:$O$109,2),"")</f>
        <v/>
      </c>
      <c r="K29" s="173" t="str">
        <f>IF(I29&gt;0,VLOOKUP(I29,Anmeldeformular!$B$10:$O$109,3),"")</f>
        <v/>
      </c>
      <c r="L29" s="174" t="str">
        <f>IF(I29&gt;0,VLOOKUP(I29,Anmeldeformular!$B$10:$O$109,6),"")</f>
        <v/>
      </c>
    </row>
    <row r="30" spans="2:12" ht="18.75" thickBot="1" x14ac:dyDescent="0.4">
      <c r="B30" s="178">
        <v>21</v>
      </c>
      <c r="C30" s="184">
        <f t="array" ref="C30">IF(ISERROR(SMALL(IF((Anmeldeformular!$M$10:$M$109=D7)*(Anmeldeformular!$B$10:$B$109&lt;&gt;""),Anmeldeformular!$B$10:$B$109,""),B30)),0,SMALL(IF((Anmeldeformular!$M$10:$M$109=D7)*(Anmeldeformular!$B$10:$B$109&lt;&gt;""),Anmeldeformular!$B$10:$B$109,""),B30))</f>
        <v>0</v>
      </c>
      <c r="D30" s="173" t="str">
        <f>IF(C30&gt;0,VLOOKUP(C30,Anmeldeformular!$B$10:$O$109,2),"")</f>
        <v/>
      </c>
      <c r="E30" s="173" t="str">
        <f>IF(C30&gt;0,VLOOKUP(C30,Anmeldeformular!$B$10:$O$109,3),"")</f>
        <v/>
      </c>
      <c r="F30" s="174" t="str">
        <f>IF(C30&gt;0,VLOOKUP(C30,Anmeldeformular!$B$10:$O$109,6),"")</f>
        <v/>
      </c>
      <c r="H30" s="178">
        <v>21</v>
      </c>
      <c r="I30" s="184">
        <f t="array" ref="I30">IF(ISERROR(SMALL(IF((Anmeldeformular!$M$10:$M$109=J7)*(Anmeldeformular!$B$10:$B$109&lt;&gt;""),Anmeldeformular!$B$10:$B$109,""),H30)),0,SMALL(IF((Anmeldeformular!$M$10:$M$109=J7)*(Anmeldeformular!$B$10:$B$109&lt;&gt;""),Anmeldeformular!$B$10:$B$109,""),H30))</f>
        <v>0</v>
      </c>
      <c r="J30" s="173" t="str">
        <f>IF(I30&gt;0,VLOOKUP(I30,Anmeldeformular!$B$10:$O$109,2),"")</f>
        <v/>
      </c>
      <c r="K30" s="173" t="str">
        <f>IF(I30&gt;0,VLOOKUP(I30,Anmeldeformular!$B$10:$O$109,3),"")</f>
        <v/>
      </c>
      <c r="L30" s="174" t="str">
        <f>IF(I30&gt;0,VLOOKUP(I30,Anmeldeformular!$B$10:$O$109,6),"")</f>
        <v/>
      </c>
    </row>
    <row r="31" spans="2:12" ht="18.75" thickBot="1" x14ac:dyDescent="0.4">
      <c r="B31" s="150">
        <v>22</v>
      </c>
      <c r="C31" s="187">
        <f t="array" ref="C31">IF(ISERROR(SMALL(IF((Anmeldeformular!$M$10:$M$109=D7)*(Anmeldeformular!$B$10:$B$109&lt;&gt;""),Anmeldeformular!$B$10:$B$109,""),B31)),0,SMALL(IF((Anmeldeformular!$M$10:$M$109=D7)*(Anmeldeformular!$B$10:$B$109&lt;&gt;""),Anmeldeformular!$B$10:$B$109,""),B31))</f>
        <v>0</v>
      </c>
      <c r="D31" s="175" t="str">
        <f>IF(C31&gt;0,VLOOKUP(C31,Anmeldeformular!$B$10:$O$109,2),"")</f>
        <v/>
      </c>
      <c r="E31" s="175" t="str">
        <f>IF(C31&gt;0,VLOOKUP(C31,Anmeldeformular!$B$10:$O$109,3),"")</f>
        <v/>
      </c>
      <c r="F31" s="176" t="str">
        <f>IF(C31&gt;0,VLOOKUP(C31,Anmeldeformular!$B$10:$O$109,6),"")</f>
        <v/>
      </c>
      <c r="H31" s="150">
        <v>22</v>
      </c>
      <c r="I31" s="187">
        <f t="array" ref="I31">IF(ISERROR(SMALL(IF((Anmeldeformular!$M$10:$M$109=J7)*(Anmeldeformular!$B$10:$B$109&lt;&gt;""),Anmeldeformular!$B$10:$B$109,""),H31)),0,SMALL(IF((Anmeldeformular!$M$10:$M$109=J7)*(Anmeldeformular!$B$10:$B$109&lt;&gt;""),Anmeldeformular!$B$10:$B$109,""),H31))</f>
        <v>0</v>
      </c>
      <c r="J31" s="175" t="str">
        <f>IF(I31&gt;0,VLOOKUP(I31,Anmeldeformular!$B$10:$O$109,2),"")</f>
        <v/>
      </c>
      <c r="K31" s="175" t="str">
        <f>IF(I31&gt;0,VLOOKUP(I31,Anmeldeformular!$B$10:$O$109,3),"")</f>
        <v/>
      </c>
      <c r="L31" s="176" t="str">
        <f>IF(I31&gt;0,VLOOKUP(I31,Anmeldeformular!$B$10:$O$109,6),"")</f>
        <v/>
      </c>
    </row>
    <row r="32" spans="2:12" ht="18" thickTop="1" thickBot="1" x14ac:dyDescent="0.35"/>
    <row r="33" spans="2:12" ht="20.25" thickTop="1" thickBot="1" x14ac:dyDescent="0.4">
      <c r="B33" s="302" t="s">
        <v>46</v>
      </c>
      <c r="C33" s="303"/>
      <c r="D33" s="159">
        <v>3</v>
      </c>
      <c r="E33" s="160"/>
      <c r="F33" s="161"/>
      <c r="H33" s="302" t="s">
        <v>46</v>
      </c>
      <c r="I33" s="303"/>
      <c r="J33" s="159">
        <v>4</v>
      </c>
      <c r="K33" s="160"/>
      <c r="L33" s="161"/>
    </row>
    <row r="34" spans="2:12" ht="18.75" thickBot="1" x14ac:dyDescent="0.4">
      <c r="B34" s="177" t="s">
        <v>116</v>
      </c>
      <c r="C34" s="307" t="s">
        <v>127</v>
      </c>
      <c r="D34" s="308"/>
      <c r="E34" s="308"/>
      <c r="F34" s="309"/>
      <c r="H34" s="177" t="s">
        <v>116</v>
      </c>
      <c r="I34" s="307" t="s">
        <v>129</v>
      </c>
      <c r="J34" s="308"/>
      <c r="K34" s="308"/>
      <c r="L34" s="309"/>
    </row>
    <row r="35" spans="2:12" ht="18.75" thickBot="1" x14ac:dyDescent="0.4">
      <c r="B35" s="147" t="s">
        <v>91</v>
      </c>
      <c r="C35" s="180"/>
      <c r="D35" s="181" t="s">
        <v>34</v>
      </c>
      <c r="E35" s="181" t="s">
        <v>117</v>
      </c>
      <c r="F35" s="182" t="s">
        <v>40</v>
      </c>
      <c r="H35" s="147" t="s">
        <v>91</v>
      </c>
      <c r="I35" s="180"/>
      <c r="J35" s="181" t="s">
        <v>34</v>
      </c>
      <c r="K35" s="181" t="s">
        <v>117</v>
      </c>
      <c r="L35" s="182" t="s">
        <v>40</v>
      </c>
    </row>
    <row r="36" spans="2:12" ht="18.75" thickBot="1" x14ac:dyDescent="0.4">
      <c r="B36" s="177">
        <v>1</v>
      </c>
      <c r="C36" s="183">
        <f t="array" ref="C36">IF(ISERROR(SMALL(IF((Anmeldeformular!$M$10:$M$109=D33)*(Anmeldeformular!$B$10:$B$109&lt;&gt;""),Anmeldeformular!$B$10:$B$109,""),B36)),0,SMALL(IF((Anmeldeformular!$M$10:$M$109=D33)*(Anmeldeformular!$B$10:$B$109&lt;&gt;""),Anmeldeformular!$B$10:$B$109,""),B36))</f>
        <v>0</v>
      </c>
      <c r="D36" s="171" t="str">
        <f>IF(C36&gt;0,VLOOKUP(C36,Anmeldeformular!$B$10:$O$109,2),"")</f>
        <v/>
      </c>
      <c r="E36" s="171" t="str">
        <f>IF(C36&gt;0,VLOOKUP(C36,Anmeldeformular!$B$10:$O$109,3),"")</f>
        <v/>
      </c>
      <c r="F36" s="172" t="str">
        <f>IF(C36&gt;0,VLOOKUP(C36,Anmeldeformular!$B$10:$O$109,6),"")</f>
        <v/>
      </c>
      <c r="H36" s="177">
        <v>1</v>
      </c>
      <c r="I36" s="183">
        <f t="array" ref="I36">IF(ISERROR(SMALL(IF((Anmeldeformular!$M$10:$M$109=J33)*(Anmeldeformular!$B$10:$B$109&lt;&gt;""),Anmeldeformular!$B$10:$B$109,""),H36)),0,SMALL(IF((Anmeldeformular!$M$10:$M$109=J33)*(Anmeldeformular!$B$10:$B$109&lt;&gt;""),Anmeldeformular!$B$10:$B$109,""),H36))</f>
        <v>0</v>
      </c>
      <c r="J36" s="171" t="str">
        <f>IF(I36&gt;0,VLOOKUP(I36,Anmeldeformular!$B$10:$O$109,2),"")</f>
        <v/>
      </c>
      <c r="K36" s="171" t="str">
        <f>IF(I36&gt;0,VLOOKUP(I36,Anmeldeformular!$B$10:$O$109,3),"")</f>
        <v/>
      </c>
      <c r="L36" s="172" t="str">
        <f>IF(I36&gt;0,VLOOKUP(I36,Anmeldeformular!$B$10:$O$109,6),"")</f>
        <v/>
      </c>
    </row>
    <row r="37" spans="2:12" ht="18.75" thickBot="1" x14ac:dyDescent="0.4">
      <c r="B37" s="178">
        <v>2</v>
      </c>
      <c r="C37" s="184">
        <f t="array" ref="C37">IF(ISERROR(SMALL(IF((Anmeldeformular!$M$10:$M$109=D33)*(Anmeldeformular!$B$10:$B$109&lt;&gt;""),Anmeldeformular!$B$10:$B$109,""),B37)),0,SMALL(IF((Anmeldeformular!$M$10:$M$109=D33)*(Anmeldeformular!$B$10:$B$109&lt;&gt;""),Anmeldeformular!$B$10:$B$109,""),B37))</f>
        <v>0</v>
      </c>
      <c r="D37" s="173" t="str">
        <f>IF(C37&gt;0,VLOOKUP(C37,Anmeldeformular!$B$10:$O$109,2),"")</f>
        <v/>
      </c>
      <c r="E37" s="173" t="str">
        <f>IF(C37&gt;0,VLOOKUP(C37,Anmeldeformular!$B$10:$O$109,3),"")</f>
        <v/>
      </c>
      <c r="F37" s="174" t="str">
        <f>IF(C37&gt;0,VLOOKUP(C37,Anmeldeformular!$B$10:$O$109,6),"")</f>
        <v/>
      </c>
      <c r="H37" s="178">
        <v>2</v>
      </c>
      <c r="I37" s="184">
        <f t="array" ref="I37">IF(ISERROR(SMALL(IF((Anmeldeformular!$M$10:$M$109=J33)*(Anmeldeformular!$B$10:$B$109&lt;&gt;""),Anmeldeformular!$B$10:$B$109,""),H37)),0,SMALL(IF((Anmeldeformular!$M$10:$M$109=J33)*(Anmeldeformular!$B$10:$B$109&lt;&gt;""),Anmeldeformular!$B$10:$B$109,""),H37))</f>
        <v>0</v>
      </c>
      <c r="J37" s="173" t="str">
        <f>IF(I37&gt;0,VLOOKUP(I37,Anmeldeformular!$B$10:$O$109,2),"")</f>
        <v/>
      </c>
      <c r="K37" s="173" t="str">
        <f>IF(I37&gt;0,VLOOKUP(I37,Anmeldeformular!$B$10:$O$109,3),"")</f>
        <v/>
      </c>
      <c r="L37" s="174" t="str">
        <f>IF(I37&gt;0,VLOOKUP(I37,Anmeldeformular!$B$10:$O$109,6),"")</f>
        <v/>
      </c>
    </row>
    <row r="38" spans="2:12" ht="18.75" thickBot="1" x14ac:dyDescent="0.4">
      <c r="B38" s="178">
        <v>3</v>
      </c>
      <c r="C38" s="184">
        <f t="array" ref="C38">IF(ISERROR(SMALL(IF((Anmeldeformular!$M$10:$M$109=D33)*(Anmeldeformular!$B$10:$B$109&lt;&gt;""),Anmeldeformular!$B$10:$B$109,""),B38)),0,SMALL(IF((Anmeldeformular!$M$10:$M$109=D33)*(Anmeldeformular!$B$10:$B$109&lt;&gt;""),Anmeldeformular!$B$10:$B$109,""),B38))</f>
        <v>0</v>
      </c>
      <c r="D38" s="173" t="str">
        <f>IF(C38&gt;0,VLOOKUP(C38,Anmeldeformular!$B$10:$O$109,2),"")</f>
        <v/>
      </c>
      <c r="E38" s="173" t="str">
        <f>IF(C38&gt;0,VLOOKUP(C38,Anmeldeformular!$B$10:$O$109,3),"")</f>
        <v/>
      </c>
      <c r="F38" s="174" t="str">
        <f>IF(C38&gt;0,VLOOKUP(C38,Anmeldeformular!$B$10:$O$109,6),"")</f>
        <v/>
      </c>
      <c r="H38" s="178">
        <v>3</v>
      </c>
      <c r="I38" s="184">
        <f t="array" ref="I38">IF(ISERROR(SMALL(IF((Anmeldeformular!$M$10:$M$109=J33)*(Anmeldeformular!$B$10:$B$109&lt;&gt;""),Anmeldeformular!$B$10:$B$109,""),H38)),0,SMALL(IF((Anmeldeformular!$M$10:$M$109=J33)*(Anmeldeformular!$B$10:$B$109&lt;&gt;""),Anmeldeformular!$B$10:$B$109,""),H38))</f>
        <v>0</v>
      </c>
      <c r="J38" s="173" t="str">
        <f>IF(I38&gt;0,VLOOKUP(I38,Anmeldeformular!$B$10:$O$109,2),"")</f>
        <v/>
      </c>
      <c r="K38" s="173" t="str">
        <f>IF(I38&gt;0,VLOOKUP(I38,Anmeldeformular!$B$10:$O$109,3),"")</f>
        <v/>
      </c>
      <c r="L38" s="174" t="str">
        <f>IF(I38&gt;0,VLOOKUP(I38,Anmeldeformular!$B$10:$O$109,6),"")</f>
        <v/>
      </c>
    </row>
    <row r="39" spans="2:12" ht="18.75" thickBot="1" x14ac:dyDescent="0.4">
      <c r="B39" s="178">
        <v>4</v>
      </c>
      <c r="C39" s="184">
        <f t="array" ref="C39">IF(ISERROR(SMALL(IF((Anmeldeformular!$M$10:$M$109=D33)*(Anmeldeformular!$B$10:$B$109&lt;&gt;""),Anmeldeformular!$B$10:$B$109,""),B39)),0,SMALL(IF((Anmeldeformular!$M$10:$M$109=D33)*(Anmeldeformular!$B$10:$B$109&lt;&gt;""),Anmeldeformular!$B$10:$B$109,""),B39))</f>
        <v>0</v>
      </c>
      <c r="D39" s="173" t="str">
        <f>IF(C39&gt;0,VLOOKUP(C39,Anmeldeformular!$B$10:$O$109,2),"")</f>
        <v/>
      </c>
      <c r="E39" s="173" t="str">
        <f>IF(C39&gt;0,VLOOKUP(C39,Anmeldeformular!$B$10:$O$109,3),"")</f>
        <v/>
      </c>
      <c r="F39" s="174" t="str">
        <f>IF(C39&gt;0,VLOOKUP(C39,Anmeldeformular!$B$10:$O$109,6),"")</f>
        <v/>
      </c>
      <c r="H39" s="178">
        <v>4</v>
      </c>
      <c r="I39" s="184">
        <f t="array" ref="I39">IF(ISERROR(SMALL(IF((Anmeldeformular!$M$10:$M$109=J33)*(Anmeldeformular!$B$10:$B$109&lt;&gt;""),Anmeldeformular!$B$10:$B$109,""),H39)),0,SMALL(IF((Anmeldeformular!$M$10:$M$109=J33)*(Anmeldeformular!$B$10:$B$109&lt;&gt;""),Anmeldeformular!$B$10:$B$109,""),H39))</f>
        <v>0</v>
      </c>
      <c r="J39" s="173" t="str">
        <f>IF(I39&gt;0,VLOOKUP(I39,Anmeldeformular!$B$10:$O$109,2),"")</f>
        <v/>
      </c>
      <c r="K39" s="173" t="str">
        <f>IF(I39&gt;0,VLOOKUP(I39,Anmeldeformular!$B$10:$O$109,3),"")</f>
        <v/>
      </c>
      <c r="L39" s="174" t="str">
        <f>IF(I39&gt;0,VLOOKUP(I39,Anmeldeformular!$B$10:$O$109,6),"")</f>
        <v/>
      </c>
    </row>
    <row r="40" spans="2:12" ht="18.75" thickBot="1" x14ac:dyDescent="0.4">
      <c r="B40" s="178">
        <v>5</v>
      </c>
      <c r="C40" s="184">
        <f t="array" ref="C40">IF(ISERROR(SMALL(IF((Anmeldeformular!$M$10:$M$109=D33)*(Anmeldeformular!$B$10:$B$109&lt;&gt;""),Anmeldeformular!$B$10:$B$109,""),B40)),0,SMALL(IF((Anmeldeformular!$M$10:$M$109=D33)*(Anmeldeformular!$B$10:$B$109&lt;&gt;""),Anmeldeformular!$B$10:$B$109,""),B40))</f>
        <v>0</v>
      </c>
      <c r="D40" s="173" t="str">
        <f>IF(C40&gt;0,VLOOKUP(C40,Anmeldeformular!$B$10:$O$109,2),"")</f>
        <v/>
      </c>
      <c r="E40" s="173" t="str">
        <f>IF(C40&gt;0,VLOOKUP(C40,Anmeldeformular!$B$10:$O$109,3),"")</f>
        <v/>
      </c>
      <c r="F40" s="174" t="str">
        <f>IF(C40&gt;0,VLOOKUP(C40,Anmeldeformular!$B$10:$O$109,6),"")</f>
        <v/>
      </c>
      <c r="H40" s="178">
        <v>5</v>
      </c>
      <c r="I40" s="184">
        <f t="array" ref="I40">IF(ISERROR(SMALL(IF((Anmeldeformular!$M$10:$M$109=J33)*(Anmeldeformular!$B$10:$B$109&lt;&gt;""),Anmeldeformular!$B$10:$B$109,""),H40)),0,SMALL(IF((Anmeldeformular!$M$10:$M$109=J33)*(Anmeldeformular!$B$10:$B$109&lt;&gt;""),Anmeldeformular!$B$10:$B$109,""),H40))</f>
        <v>0</v>
      </c>
      <c r="J40" s="173" t="str">
        <f>IF(I40&gt;0,VLOOKUP(I40,Anmeldeformular!$B$10:$O$109,2),"")</f>
        <v/>
      </c>
      <c r="K40" s="173" t="str">
        <f>IF(I40&gt;0,VLOOKUP(I40,Anmeldeformular!$B$10:$O$109,3),"")</f>
        <v/>
      </c>
      <c r="L40" s="174" t="str">
        <f>IF(I40&gt;0,VLOOKUP(I40,Anmeldeformular!$B$10:$O$109,6),"")</f>
        <v/>
      </c>
    </row>
    <row r="41" spans="2:12" ht="18.75" thickBot="1" x14ac:dyDescent="0.4">
      <c r="B41" s="178">
        <v>6</v>
      </c>
      <c r="C41" s="184">
        <f t="array" ref="C41">IF(ISERROR(SMALL(IF((Anmeldeformular!$M$10:$M$109=D33)*(Anmeldeformular!$B$10:$B$109&lt;&gt;""),Anmeldeformular!$B$10:$B$109,""),B41)),0,SMALL(IF((Anmeldeformular!$M$10:$M$109=D33)*(Anmeldeformular!$B$10:$B$109&lt;&gt;""),Anmeldeformular!$B$10:$B$109,""),B41))</f>
        <v>0</v>
      </c>
      <c r="D41" s="173" t="str">
        <f>IF(C41&gt;0,VLOOKUP(C41,Anmeldeformular!$B$10:$O$109,2),"")</f>
        <v/>
      </c>
      <c r="E41" s="173" t="str">
        <f>IF(C41&gt;0,VLOOKUP(C41,Anmeldeformular!$B$10:$O$109,3),"")</f>
        <v/>
      </c>
      <c r="F41" s="174" t="str">
        <f>IF(C41&gt;0,VLOOKUP(C41,Anmeldeformular!$B$10:$O$109,6),"")</f>
        <v/>
      </c>
      <c r="H41" s="178">
        <v>6</v>
      </c>
      <c r="I41" s="184">
        <f t="array" ref="I41">IF(ISERROR(SMALL(IF((Anmeldeformular!$M$10:$M$109=J33)*(Anmeldeformular!$B$10:$B$109&lt;&gt;""),Anmeldeformular!$B$10:$B$109,""),H41)),0,SMALL(IF((Anmeldeformular!$M$10:$M$109=J33)*(Anmeldeformular!$B$10:$B$109&lt;&gt;""),Anmeldeformular!$B$10:$B$109,""),H41))</f>
        <v>0</v>
      </c>
      <c r="J41" s="173" t="str">
        <f>IF(I41&gt;0,VLOOKUP(I41,Anmeldeformular!$B$10:$O$109,2),"")</f>
        <v/>
      </c>
      <c r="K41" s="173" t="str">
        <f>IF(I41&gt;0,VLOOKUP(I41,Anmeldeformular!$B$10:$O$109,3),"")</f>
        <v/>
      </c>
      <c r="L41" s="174" t="str">
        <f>IF(I41&gt;0,VLOOKUP(I41,Anmeldeformular!$B$10:$O$109,6),"")</f>
        <v/>
      </c>
    </row>
    <row r="42" spans="2:12" ht="18.75" thickBot="1" x14ac:dyDescent="0.4">
      <c r="B42" s="178">
        <v>7</v>
      </c>
      <c r="C42" s="184">
        <f t="array" ref="C42">IF(ISERROR(SMALL(IF((Anmeldeformular!$M$10:$M$109=D33)*(Anmeldeformular!$B$10:$B$109&lt;&gt;""),Anmeldeformular!$B$10:$B$109,""),B42)),0,SMALL(IF((Anmeldeformular!$M$10:$M$109=D33)*(Anmeldeformular!$B$10:$B$109&lt;&gt;""),Anmeldeformular!$B$10:$B$109,""),B42))</f>
        <v>0</v>
      </c>
      <c r="D42" s="173" t="str">
        <f>IF(C42&gt;0,VLOOKUP(C42,Anmeldeformular!$B$10:$O$109,2),"")</f>
        <v/>
      </c>
      <c r="E42" s="173" t="str">
        <f>IF(C42&gt;0,VLOOKUP(C42,Anmeldeformular!$B$10:$O$109,3),"")</f>
        <v/>
      </c>
      <c r="F42" s="174" t="str">
        <f>IF(C42&gt;0,VLOOKUP(C42,Anmeldeformular!$B$10:$O$109,6),"")</f>
        <v/>
      </c>
      <c r="H42" s="178">
        <v>7</v>
      </c>
      <c r="I42" s="184">
        <f t="array" ref="I42">IF(ISERROR(SMALL(IF((Anmeldeformular!$M$10:$M$109=J33)*(Anmeldeformular!$B$10:$B$109&lt;&gt;""),Anmeldeformular!$B$10:$B$109,""),H42)),0,SMALL(IF((Anmeldeformular!$M$10:$M$109=J33)*(Anmeldeformular!$B$10:$B$109&lt;&gt;""),Anmeldeformular!$B$10:$B$109,""),H42))</f>
        <v>0</v>
      </c>
      <c r="J42" s="173" t="str">
        <f>IF(I42&gt;0,VLOOKUP(I42,Anmeldeformular!$B$10:$O$109,2),"")</f>
        <v/>
      </c>
      <c r="K42" s="173" t="str">
        <f>IF(I42&gt;0,VLOOKUP(I42,Anmeldeformular!$B$10:$O$109,3),"")</f>
        <v/>
      </c>
      <c r="L42" s="174" t="str">
        <f>IF(I42&gt;0,VLOOKUP(I42,Anmeldeformular!$B$10:$O$109,6),"")</f>
        <v/>
      </c>
    </row>
    <row r="43" spans="2:12" ht="18.75" thickBot="1" x14ac:dyDescent="0.4">
      <c r="B43" s="147">
        <v>8</v>
      </c>
      <c r="C43" s="185">
        <f t="array" ref="C43">IF(ISERROR(SMALL(IF((Anmeldeformular!$M$10:$M$109=D33)*(Anmeldeformular!$B$10:$B$109&lt;&gt;""),Anmeldeformular!$B$10:$B$109,""),B43)),0,SMALL(IF((Anmeldeformular!$M$10:$M$109=D33)*(Anmeldeformular!$B$10:$B$109&lt;&gt;""),Anmeldeformular!$B$10:$B$109,""),B43))</f>
        <v>0</v>
      </c>
      <c r="D43" s="173" t="str">
        <f>IF(C43&gt;0,VLOOKUP(C43,Anmeldeformular!$B$10:$O$109,2),"")</f>
        <v/>
      </c>
      <c r="E43" s="173" t="str">
        <f>IF(C43&gt;0,VLOOKUP(C43,Anmeldeformular!$B$10:$O$109,3),"")</f>
        <v/>
      </c>
      <c r="F43" s="174" t="str">
        <f>IF(C43&gt;0,VLOOKUP(C43,Anmeldeformular!$B$10:$O$109,6),"")</f>
        <v/>
      </c>
      <c r="H43" s="147">
        <v>8</v>
      </c>
      <c r="I43" s="185">
        <f t="array" ref="I43">IF(ISERROR(SMALL(IF((Anmeldeformular!$M$10:$M$109=J33)*(Anmeldeformular!$B$10:$B$109&lt;&gt;""),Anmeldeformular!$B$10:$B$109,""),H43)),0,SMALL(IF((Anmeldeformular!$M$10:$M$109=J33)*(Anmeldeformular!$B$10:$B$109&lt;&gt;""),Anmeldeformular!$B$10:$B$109,""),H43))</f>
        <v>0</v>
      </c>
      <c r="J43" s="173" t="str">
        <f>IF(I43&gt;0,VLOOKUP(I43,Anmeldeformular!$B$10:$O$109,2),"")</f>
        <v/>
      </c>
      <c r="K43" s="173" t="str">
        <f>IF(I43&gt;0,VLOOKUP(I43,Anmeldeformular!$B$10:$O$109,3),"")</f>
        <v/>
      </c>
      <c r="L43" s="174" t="str">
        <f>IF(I43&gt;0,VLOOKUP(I43,Anmeldeformular!$B$10:$O$109,6),"")</f>
        <v/>
      </c>
    </row>
    <row r="44" spans="2:12" ht="18.75" thickBot="1" x14ac:dyDescent="0.4">
      <c r="B44" s="177">
        <v>9</v>
      </c>
      <c r="C44" s="183">
        <f t="array" ref="C44">IF(ISERROR(SMALL(IF((Anmeldeformular!$M$10:$M$109=D33)*(Anmeldeformular!$B$10:$B$109&lt;&gt;""),Anmeldeformular!$B$10:$B$109,""),B44)),0,SMALL(IF((Anmeldeformular!$M$10:$M$109=D33)*(Anmeldeformular!$B$10:$B$109&lt;&gt;""),Anmeldeformular!$B$10:$B$109,""),B44))</f>
        <v>0</v>
      </c>
      <c r="D44" s="171" t="str">
        <f>IF(C44&gt;0,VLOOKUP(C44,Anmeldeformular!$B$10:$O$109,2),"")</f>
        <v/>
      </c>
      <c r="E44" s="171" t="str">
        <f>IF(C44&gt;0,VLOOKUP(C44,Anmeldeformular!$B$10:$O$109,3),"")</f>
        <v/>
      </c>
      <c r="F44" s="172" t="str">
        <f>IF(C44&gt;0,VLOOKUP(C44,Anmeldeformular!$B$10:$O$109,6),"")</f>
        <v/>
      </c>
      <c r="H44" s="177">
        <v>9</v>
      </c>
      <c r="I44" s="183">
        <f t="array" ref="I44">IF(ISERROR(SMALL(IF((Anmeldeformular!$M$10:$M$109=J33)*(Anmeldeformular!$B$10:$B$109&lt;&gt;""),Anmeldeformular!$B$10:$B$109,""),H44)),0,SMALL(IF((Anmeldeformular!$M$10:$M$109=J33)*(Anmeldeformular!$B$10:$B$109&lt;&gt;""),Anmeldeformular!$B$10:$B$109,""),H44))</f>
        <v>0</v>
      </c>
      <c r="J44" s="171" t="str">
        <f>IF(I44&gt;0,VLOOKUP(I44,Anmeldeformular!$B$10:$O$109,2),"")</f>
        <v/>
      </c>
      <c r="K44" s="171" t="str">
        <f>IF(I44&gt;0,VLOOKUP(I44,Anmeldeformular!$B$10:$O$109,3),"")</f>
        <v/>
      </c>
      <c r="L44" s="172" t="str">
        <f>IF(I44&gt;0,VLOOKUP(I44,Anmeldeformular!$B$10:$O$109,6),"")</f>
        <v/>
      </c>
    </row>
    <row r="45" spans="2:12" ht="18.75" thickBot="1" x14ac:dyDescent="0.4">
      <c r="B45" s="178">
        <v>10</v>
      </c>
      <c r="C45" s="184">
        <f t="array" ref="C45">IF(ISERROR(SMALL(IF((Anmeldeformular!$M$10:$M$109=D33)*(Anmeldeformular!$B$10:$B$109&lt;&gt;""),Anmeldeformular!$B$10:$B$109,""),B45)),0,SMALL(IF((Anmeldeformular!$M$10:$M$109=D33)*(Anmeldeformular!$B$10:$B$109&lt;&gt;""),Anmeldeformular!$B$10:$B$109,""),B45))</f>
        <v>0</v>
      </c>
      <c r="D45" s="173" t="str">
        <f>IF(C45&gt;0,VLOOKUP(C45,Anmeldeformular!$B$10:$O$109,2),"")</f>
        <v/>
      </c>
      <c r="E45" s="173" t="str">
        <f>IF(C45&gt;0,VLOOKUP(C45,Anmeldeformular!$B$10:$O$109,3),"")</f>
        <v/>
      </c>
      <c r="F45" s="174" t="str">
        <f>IF(C45&gt;0,VLOOKUP(C45,Anmeldeformular!$B$10:$O$109,6),"")</f>
        <v/>
      </c>
      <c r="H45" s="178">
        <v>10</v>
      </c>
      <c r="I45" s="184">
        <f t="array" ref="I45">IF(ISERROR(SMALL(IF((Anmeldeformular!$M$10:$M$109=J33)*(Anmeldeformular!$B$10:$B$109&lt;&gt;""),Anmeldeformular!$B$10:$B$109,""),H45)),0,SMALL(IF((Anmeldeformular!$M$10:$M$109=J33)*(Anmeldeformular!$B$10:$B$109&lt;&gt;""),Anmeldeformular!$B$10:$B$109,""),H45))</f>
        <v>0</v>
      </c>
      <c r="J45" s="173" t="str">
        <f>IF(I45&gt;0,VLOOKUP(I45,Anmeldeformular!$B$10:$O$109,2),"")</f>
        <v/>
      </c>
      <c r="K45" s="173" t="str">
        <f>IF(I45&gt;0,VLOOKUP(I45,Anmeldeformular!$B$10:$O$109,3),"")</f>
        <v/>
      </c>
      <c r="L45" s="174" t="str">
        <f>IF(I45&gt;0,VLOOKUP(I45,Anmeldeformular!$B$10:$O$109,6),"")</f>
        <v/>
      </c>
    </row>
    <row r="46" spans="2:12" ht="18.75" thickBot="1" x14ac:dyDescent="0.4">
      <c r="B46" s="178">
        <v>11</v>
      </c>
      <c r="C46" s="184">
        <f t="array" ref="C46">IF(ISERROR(SMALL(IF((Anmeldeformular!$M$10:$M$109=D33)*(Anmeldeformular!$B$10:$B$109&lt;&gt;""),Anmeldeformular!$B$10:$B$109,""),B46)),0,SMALL(IF((Anmeldeformular!$M$10:$M$109=D33)*(Anmeldeformular!$B$10:$B$109&lt;&gt;""),Anmeldeformular!$B$10:$B$109,""),B46))</f>
        <v>0</v>
      </c>
      <c r="D46" s="173" t="str">
        <f>IF(C46&gt;0,VLOOKUP(C46,Anmeldeformular!$B$10:$O$109,2),"")</f>
        <v/>
      </c>
      <c r="E46" s="173" t="str">
        <f>IF(C46&gt;0,VLOOKUP(C46,Anmeldeformular!$B$10:$O$109,3),"")</f>
        <v/>
      </c>
      <c r="F46" s="174" t="str">
        <f>IF(C46&gt;0,VLOOKUP(C46,Anmeldeformular!$B$10:$O$109,6),"")</f>
        <v/>
      </c>
      <c r="H46" s="178">
        <v>11</v>
      </c>
      <c r="I46" s="184">
        <f t="array" ref="I46">IF(ISERROR(SMALL(IF((Anmeldeformular!$M$10:$M$109=J33)*(Anmeldeformular!$B$10:$B$109&lt;&gt;""),Anmeldeformular!$B$10:$B$109,""),H46)),0,SMALL(IF((Anmeldeformular!$M$10:$M$109=J33)*(Anmeldeformular!$B$10:$B$109&lt;&gt;""),Anmeldeformular!$B$10:$B$109,""),H46))</f>
        <v>0</v>
      </c>
      <c r="J46" s="173" t="str">
        <f>IF(I46&gt;0,VLOOKUP(I46,Anmeldeformular!$B$10:$O$109,2),"")</f>
        <v/>
      </c>
      <c r="K46" s="173" t="str">
        <f>IF(I46&gt;0,VLOOKUP(I46,Anmeldeformular!$B$10:$O$109,3),"")</f>
        <v/>
      </c>
      <c r="L46" s="174" t="str">
        <f>IF(I46&gt;0,VLOOKUP(I46,Anmeldeformular!$B$10:$O$109,6),"")</f>
        <v/>
      </c>
    </row>
    <row r="47" spans="2:12" ht="18.75" thickBot="1" x14ac:dyDescent="0.4">
      <c r="B47" s="178">
        <v>12</v>
      </c>
      <c r="C47" s="184">
        <f t="array" ref="C47">IF(ISERROR(SMALL(IF((Anmeldeformular!$M$10:$M$109=D33)*(Anmeldeformular!$B$10:$B$109&lt;&gt;""),Anmeldeformular!$B$10:$B$109,""),B47)),0,SMALL(IF((Anmeldeformular!$M$10:$M$109=D33)*(Anmeldeformular!$B$10:$B$109&lt;&gt;""),Anmeldeformular!$B$10:$B$109,""),B47))</f>
        <v>0</v>
      </c>
      <c r="D47" s="173" t="str">
        <f>IF(C47&gt;0,VLOOKUP(C47,Anmeldeformular!$B$10:$O$109,2),"")</f>
        <v/>
      </c>
      <c r="E47" s="173" t="str">
        <f>IF(C47&gt;0,VLOOKUP(C47,Anmeldeformular!$B$10:$O$109,3),"")</f>
        <v/>
      </c>
      <c r="F47" s="174" t="str">
        <f>IF(C47&gt;0,VLOOKUP(C47,Anmeldeformular!$B$10:$O$109,6),"")</f>
        <v/>
      </c>
      <c r="H47" s="178">
        <v>12</v>
      </c>
      <c r="I47" s="184">
        <f t="array" ref="I47">IF(ISERROR(SMALL(IF((Anmeldeformular!$M$10:$M$109=J33)*(Anmeldeformular!$B$10:$B$109&lt;&gt;""),Anmeldeformular!$B$10:$B$109,""),H47)),0,SMALL(IF((Anmeldeformular!$M$10:$M$109=J33)*(Anmeldeformular!$B$10:$B$109&lt;&gt;""),Anmeldeformular!$B$10:$B$109,""),H47))</f>
        <v>0</v>
      </c>
      <c r="J47" s="173" t="str">
        <f>IF(I47&gt;0,VLOOKUP(I47,Anmeldeformular!$B$10:$O$109,2),"")</f>
        <v/>
      </c>
      <c r="K47" s="173" t="str">
        <f>IF(I47&gt;0,VLOOKUP(I47,Anmeldeformular!$B$10:$O$109,3),"")</f>
        <v/>
      </c>
      <c r="L47" s="174" t="str">
        <f>IF(I47&gt;0,VLOOKUP(I47,Anmeldeformular!$B$10:$O$109,6),"")</f>
        <v/>
      </c>
    </row>
    <row r="48" spans="2:12" ht="18.75" thickBot="1" x14ac:dyDescent="0.4">
      <c r="B48" s="178">
        <v>13</v>
      </c>
      <c r="C48" s="184">
        <f t="array" ref="C48">IF(ISERROR(SMALL(IF((Anmeldeformular!$M$10:$M$109=D33)*(Anmeldeformular!$B$10:$B$109&lt;&gt;""),Anmeldeformular!$B$10:$B$109,""),B48)),0,SMALL(IF((Anmeldeformular!$M$10:$M$109=D33)*(Anmeldeformular!$B$10:$B$109&lt;&gt;""),Anmeldeformular!$B$10:$B$109,""),B48))</f>
        <v>0</v>
      </c>
      <c r="D48" s="173" t="str">
        <f>IF(C48&gt;0,VLOOKUP(C48,Anmeldeformular!$B$10:$O$109,2),"")</f>
        <v/>
      </c>
      <c r="E48" s="173" t="str">
        <f>IF(C48&gt;0,VLOOKUP(C48,Anmeldeformular!$B$10:$O$109,3),"")</f>
        <v/>
      </c>
      <c r="F48" s="174" t="str">
        <f>IF(C48&gt;0,VLOOKUP(C48,Anmeldeformular!$B$10:$O$109,6),"")</f>
        <v/>
      </c>
      <c r="H48" s="178">
        <v>13</v>
      </c>
      <c r="I48" s="184">
        <f t="array" ref="I48">IF(ISERROR(SMALL(IF((Anmeldeformular!$M$10:$M$109=J33)*(Anmeldeformular!$B$10:$B$109&lt;&gt;""),Anmeldeformular!$B$10:$B$109,""),H48)),0,SMALL(IF((Anmeldeformular!$M$10:$M$109=J33)*(Anmeldeformular!$B$10:$B$109&lt;&gt;""),Anmeldeformular!$B$10:$B$109,""),H48))</f>
        <v>0</v>
      </c>
      <c r="J48" s="173" t="str">
        <f>IF(I48&gt;0,VLOOKUP(I48,Anmeldeformular!$B$10:$O$109,2),"")</f>
        <v/>
      </c>
      <c r="K48" s="173" t="str">
        <f>IF(I48&gt;0,VLOOKUP(I48,Anmeldeformular!$B$10:$O$109,3),"")</f>
        <v/>
      </c>
      <c r="L48" s="174" t="str">
        <f>IF(I48&gt;0,VLOOKUP(I48,Anmeldeformular!$B$10:$O$109,6),"")</f>
        <v/>
      </c>
    </row>
    <row r="49" spans="2:12" ht="18.75" thickBot="1" x14ac:dyDescent="0.4">
      <c r="B49" s="178">
        <v>14</v>
      </c>
      <c r="C49" s="184">
        <f t="array" ref="C49">IF(ISERROR(SMALL(IF((Anmeldeformular!$M$10:$M$109=D33)*(Anmeldeformular!$B$10:$B$109&lt;&gt;""),Anmeldeformular!$B$10:$B$109,""),B49)),0,SMALL(IF((Anmeldeformular!$M$10:$M$109=D33)*(Anmeldeformular!$B$10:$B$109&lt;&gt;""),Anmeldeformular!$B$10:$B$109,""),B49))</f>
        <v>0</v>
      </c>
      <c r="D49" s="173" t="str">
        <f>IF(C49&gt;0,VLOOKUP(C49,Anmeldeformular!$B$10:$O$109,2),"")</f>
        <v/>
      </c>
      <c r="E49" s="173" t="str">
        <f>IF(C49&gt;0,VLOOKUP(C49,Anmeldeformular!$B$10:$O$109,3),"")</f>
        <v/>
      </c>
      <c r="F49" s="174" t="str">
        <f>IF(C49&gt;0,VLOOKUP(C49,Anmeldeformular!$B$10:$O$109,6),"")</f>
        <v/>
      </c>
      <c r="H49" s="178">
        <v>14</v>
      </c>
      <c r="I49" s="184">
        <f t="array" ref="I49">IF(ISERROR(SMALL(IF((Anmeldeformular!$M$10:$M$109=J33)*(Anmeldeformular!$B$10:$B$109&lt;&gt;""),Anmeldeformular!$B$10:$B$109,""),H49)),0,SMALL(IF((Anmeldeformular!$M$10:$M$109=J33)*(Anmeldeformular!$B$10:$B$109&lt;&gt;""),Anmeldeformular!$B$10:$B$109,""),H49))</f>
        <v>0</v>
      </c>
      <c r="J49" s="173" t="str">
        <f>IF(I49&gt;0,VLOOKUP(I49,Anmeldeformular!$B$10:$O$109,2),"")</f>
        <v/>
      </c>
      <c r="K49" s="173" t="str">
        <f>IF(I49&gt;0,VLOOKUP(I49,Anmeldeformular!$B$10:$O$109,3),"")</f>
        <v/>
      </c>
      <c r="L49" s="174" t="str">
        <f>IF(I49&gt;0,VLOOKUP(I49,Anmeldeformular!$B$10:$O$109,6),"")</f>
        <v/>
      </c>
    </row>
    <row r="50" spans="2:12" ht="18.75" thickBot="1" x14ac:dyDescent="0.4">
      <c r="B50" s="147">
        <v>15</v>
      </c>
      <c r="C50" s="185">
        <f t="array" ref="C50">IF(ISERROR(SMALL(IF((Anmeldeformular!$M$10:$M$109=D33)*(Anmeldeformular!$B$10:$B$109&lt;&gt;""),Anmeldeformular!$B$10:$B$109,""),B50)),0,SMALL(IF((Anmeldeformular!$M$10:$M$109=D33)*(Anmeldeformular!$B$10:$B$109&lt;&gt;""),Anmeldeformular!$B$10:$B$109,""),B50))</f>
        <v>0</v>
      </c>
      <c r="D50" s="173" t="str">
        <f>IF(C50&gt;0,VLOOKUP(C50,Anmeldeformular!$B$10:$O$109,2),"")</f>
        <v/>
      </c>
      <c r="E50" s="173" t="str">
        <f>IF(C50&gt;0,VLOOKUP(C50,Anmeldeformular!$B$10:$O$109,3),"")</f>
        <v/>
      </c>
      <c r="F50" s="174" t="str">
        <f>IF(C50&gt;0,VLOOKUP(C50,Anmeldeformular!$B$10:$O$109,6),"")</f>
        <v/>
      </c>
      <c r="H50" s="147">
        <v>15</v>
      </c>
      <c r="I50" s="185">
        <f t="array" ref="I50">IF(ISERROR(SMALL(IF((Anmeldeformular!$M$10:$M$109=J33)*(Anmeldeformular!$B$10:$B$109&lt;&gt;""),Anmeldeformular!$B$10:$B$109,""),H50)),0,SMALL(IF((Anmeldeformular!$M$10:$M$109=J33)*(Anmeldeformular!$B$10:$B$109&lt;&gt;""),Anmeldeformular!$B$10:$B$109,""),H50))</f>
        <v>0</v>
      </c>
      <c r="J50" s="173" t="str">
        <f>IF(I50&gt;0,VLOOKUP(I50,Anmeldeformular!$B$10:$O$109,2),"")</f>
        <v/>
      </c>
      <c r="K50" s="173" t="str">
        <f>IF(I50&gt;0,VLOOKUP(I50,Anmeldeformular!$B$10:$O$109,3),"")</f>
        <v/>
      </c>
      <c r="L50" s="174" t="str">
        <f>IF(I50&gt;0,VLOOKUP(I50,Anmeldeformular!$B$10:$O$109,6),"")</f>
        <v/>
      </c>
    </row>
    <row r="51" spans="2:12" ht="18.75" thickBot="1" x14ac:dyDescent="0.4">
      <c r="B51" s="179">
        <v>16</v>
      </c>
      <c r="C51" s="186">
        <f t="array" ref="C51">IF(ISERROR(SMALL(IF((Anmeldeformular!$M$10:$M$109=D33)*(Anmeldeformular!$B$10:$B$109&lt;&gt;""),Anmeldeformular!$B$10:$B$109,""),B51)),0,SMALL(IF((Anmeldeformular!$M$10:$M$109=D33)*(Anmeldeformular!$B$10:$B$109&lt;&gt;""),Anmeldeformular!$B$10:$B$109,""),B51))</f>
        <v>0</v>
      </c>
      <c r="D51" s="171" t="str">
        <f>IF(C51&gt;0,VLOOKUP(C51,Anmeldeformular!$B$10:$O$109,2),"")</f>
        <v/>
      </c>
      <c r="E51" s="171" t="str">
        <f>IF(C51&gt;0,VLOOKUP(C51,Anmeldeformular!$B$10:$O$109,3),"")</f>
        <v/>
      </c>
      <c r="F51" s="172" t="str">
        <f>IF(C51&gt;0,VLOOKUP(C51,Anmeldeformular!$B$10:$O$109,6),"")</f>
        <v/>
      </c>
      <c r="H51" s="179">
        <v>16</v>
      </c>
      <c r="I51" s="186">
        <f t="array" ref="I51">IF(ISERROR(SMALL(IF((Anmeldeformular!$M$10:$M$109=J33)*(Anmeldeformular!$B$10:$B$109&lt;&gt;""),Anmeldeformular!$B$10:$B$109,""),H51)),0,SMALL(IF((Anmeldeformular!$M$10:$M$109=J33)*(Anmeldeformular!$B$10:$B$109&lt;&gt;""),Anmeldeformular!$B$10:$B$109,""),H51))</f>
        <v>0</v>
      </c>
      <c r="J51" s="171" t="str">
        <f>IF(I51&gt;0,VLOOKUP(I51,Anmeldeformular!$B$10:$O$109,2),"")</f>
        <v/>
      </c>
      <c r="K51" s="171" t="str">
        <f>IF(I51&gt;0,VLOOKUP(I51,Anmeldeformular!$B$10:$O$109,3),"")</f>
        <v/>
      </c>
      <c r="L51" s="172" t="str">
        <f>IF(I51&gt;0,VLOOKUP(I51,Anmeldeformular!$B$10:$O$109,6),"")</f>
        <v/>
      </c>
    </row>
    <row r="52" spans="2:12" ht="18.75" thickBot="1" x14ac:dyDescent="0.4">
      <c r="B52" s="177">
        <v>17</v>
      </c>
      <c r="C52" s="183">
        <f t="array" ref="C52">IF(ISERROR(SMALL(IF((Anmeldeformular!$M$10:$M$109=D33)*(Anmeldeformular!$B$10:$B$109&lt;&gt;""),Anmeldeformular!$B$10:$B$109,""),B52)),0,SMALL(IF((Anmeldeformular!$M$10:$M$109=D33)*(Anmeldeformular!$B$10:$B$109&lt;&gt;""),Anmeldeformular!$B$10:$B$109,""),B52))</f>
        <v>0</v>
      </c>
      <c r="D52" s="171" t="str">
        <f>IF(C52&gt;0,VLOOKUP(C52,Anmeldeformular!$B$10:$O$109,2),"")</f>
        <v/>
      </c>
      <c r="E52" s="171" t="str">
        <f>IF(C52&gt;0,VLOOKUP(C52,Anmeldeformular!$B$10:$O$109,3),"")</f>
        <v/>
      </c>
      <c r="F52" s="172" t="str">
        <f>IF(C52&gt;0,VLOOKUP(C52,Anmeldeformular!$B$10:$O$109,6),"")</f>
        <v/>
      </c>
      <c r="H52" s="177">
        <v>17</v>
      </c>
      <c r="I52" s="183">
        <f t="array" ref="I52">IF(ISERROR(SMALL(IF((Anmeldeformular!$M$10:$M$109=J33)*(Anmeldeformular!$B$10:$B$109&lt;&gt;""),Anmeldeformular!$B$10:$B$109,""),H52)),0,SMALL(IF((Anmeldeformular!$M$10:$M$109=J33)*(Anmeldeformular!$B$10:$B$109&lt;&gt;""),Anmeldeformular!$B$10:$B$109,""),H52))</f>
        <v>0</v>
      </c>
      <c r="J52" s="171" t="str">
        <f>IF(I52&gt;0,VLOOKUP(I52,Anmeldeformular!$B$10:$O$109,2),"")</f>
        <v/>
      </c>
      <c r="K52" s="171" t="str">
        <f>IF(I52&gt;0,VLOOKUP(I52,Anmeldeformular!$B$10:$O$109,3),"")</f>
        <v/>
      </c>
      <c r="L52" s="172" t="str">
        <f>IF(I52&gt;0,VLOOKUP(I52,Anmeldeformular!$B$10:$O$109,6),"")</f>
        <v/>
      </c>
    </row>
    <row r="53" spans="2:12" ht="18.75" thickBot="1" x14ac:dyDescent="0.4">
      <c r="B53" s="178">
        <v>18</v>
      </c>
      <c r="C53" s="184">
        <f t="array" ref="C53">IF(ISERROR(SMALL(IF((Anmeldeformular!$M$10:$M$109=D33)*(Anmeldeformular!$B$10:$B$109&lt;&gt;""),Anmeldeformular!$B$10:$B$109,""),B53)),0,SMALL(IF((Anmeldeformular!$M$10:$M$109=D33)*(Anmeldeformular!$B$10:$B$109&lt;&gt;""),Anmeldeformular!$B$10:$B$109,""),B53))</f>
        <v>0</v>
      </c>
      <c r="D53" s="173" t="str">
        <f>IF(C53&gt;0,VLOOKUP(C53,Anmeldeformular!$B$10:$O$109,2),"")</f>
        <v/>
      </c>
      <c r="E53" s="173" t="str">
        <f>IF(C53&gt;0,VLOOKUP(C53,Anmeldeformular!$B$10:$O$109,3),"")</f>
        <v/>
      </c>
      <c r="F53" s="174" t="str">
        <f>IF(C53&gt;0,VLOOKUP(C53,Anmeldeformular!$B$10:$O$109,6),"")</f>
        <v/>
      </c>
      <c r="H53" s="178">
        <v>18</v>
      </c>
      <c r="I53" s="184">
        <f t="array" ref="I53">IF(ISERROR(SMALL(IF((Anmeldeformular!$M$10:$M$109=J33)*(Anmeldeformular!$B$10:$B$109&lt;&gt;""),Anmeldeformular!$B$10:$B$109,""),H53)),0,SMALL(IF((Anmeldeformular!$M$10:$M$109=J33)*(Anmeldeformular!$B$10:$B$109&lt;&gt;""),Anmeldeformular!$B$10:$B$109,""),H53))</f>
        <v>0</v>
      </c>
      <c r="J53" s="173" t="str">
        <f>IF(I53&gt;0,VLOOKUP(I53,Anmeldeformular!$B$10:$O$109,2),"")</f>
        <v/>
      </c>
      <c r="K53" s="173" t="str">
        <f>IF(I53&gt;0,VLOOKUP(I53,Anmeldeformular!$B$10:$O$109,3),"")</f>
        <v/>
      </c>
      <c r="L53" s="174" t="str">
        <f>IF(I53&gt;0,VLOOKUP(I53,Anmeldeformular!$B$10:$O$109,6),"")</f>
        <v/>
      </c>
    </row>
    <row r="54" spans="2:12" ht="18.75" thickBot="1" x14ac:dyDescent="0.4">
      <c r="B54" s="178">
        <v>19</v>
      </c>
      <c r="C54" s="184">
        <f t="array" ref="C54">IF(ISERROR(SMALL(IF((Anmeldeformular!$M$10:$M$109=D33)*(Anmeldeformular!$B$10:$B$109&lt;&gt;""),Anmeldeformular!$B$10:$B$109,""),B54)),0,SMALL(IF((Anmeldeformular!$M$10:$M$109=D33)*(Anmeldeformular!$B$10:$B$109&lt;&gt;""),Anmeldeformular!$B$10:$B$109,""),B54))</f>
        <v>0</v>
      </c>
      <c r="D54" s="173" t="str">
        <f>IF(C54&gt;0,VLOOKUP(C54,Anmeldeformular!$B$10:$O$109,2),"")</f>
        <v/>
      </c>
      <c r="E54" s="173" t="str">
        <f>IF(C54&gt;0,VLOOKUP(C54,Anmeldeformular!$B$10:$O$109,3),"")</f>
        <v/>
      </c>
      <c r="F54" s="174" t="str">
        <f>IF(C54&gt;0,VLOOKUP(C54,Anmeldeformular!$B$10:$O$109,6),"")</f>
        <v/>
      </c>
      <c r="H54" s="178">
        <v>19</v>
      </c>
      <c r="I54" s="184">
        <f t="array" ref="I54">IF(ISERROR(SMALL(IF((Anmeldeformular!$M$10:$M$109=J33)*(Anmeldeformular!$B$10:$B$109&lt;&gt;""),Anmeldeformular!$B$10:$B$109,""),H54)),0,SMALL(IF((Anmeldeformular!$M$10:$M$109=J33)*(Anmeldeformular!$B$10:$B$109&lt;&gt;""),Anmeldeformular!$B$10:$B$109,""),H54))</f>
        <v>0</v>
      </c>
      <c r="J54" s="173" t="str">
        <f>IF(I54&gt;0,VLOOKUP(I54,Anmeldeformular!$B$10:$O$109,2),"")</f>
        <v/>
      </c>
      <c r="K54" s="173" t="str">
        <f>IF(I54&gt;0,VLOOKUP(I54,Anmeldeformular!$B$10:$O$109,3),"")</f>
        <v/>
      </c>
      <c r="L54" s="174" t="str">
        <f>IF(I54&gt;0,VLOOKUP(I54,Anmeldeformular!$B$10:$O$109,6),"")</f>
        <v/>
      </c>
    </row>
    <row r="55" spans="2:12" ht="18.75" thickBot="1" x14ac:dyDescent="0.4">
      <c r="B55" s="178">
        <v>20</v>
      </c>
      <c r="C55" s="184">
        <f t="array" ref="C55">IF(ISERROR(SMALL(IF((Anmeldeformular!$M$10:$M$109=D33)*(Anmeldeformular!$B$10:$B$109&lt;&gt;""),Anmeldeformular!$B$10:$B$109,""),B55)),0,SMALL(IF((Anmeldeformular!$M$10:$M$109=D33)*(Anmeldeformular!$B$10:$B$109&lt;&gt;""),Anmeldeformular!$B$10:$B$109,""),B55))</f>
        <v>0</v>
      </c>
      <c r="D55" s="173" t="str">
        <f>IF(C55&gt;0,VLOOKUP(C55,Anmeldeformular!$B$10:$O$109,2),"")</f>
        <v/>
      </c>
      <c r="E55" s="173" t="str">
        <f>IF(C55&gt;0,VLOOKUP(C55,Anmeldeformular!$B$10:$O$109,3),"")</f>
        <v/>
      </c>
      <c r="F55" s="174" t="str">
        <f>IF(C55&gt;0,VLOOKUP(C55,Anmeldeformular!$B$10:$O$109,6),"")</f>
        <v/>
      </c>
      <c r="H55" s="178">
        <v>20</v>
      </c>
      <c r="I55" s="184">
        <f t="array" ref="I55">IF(ISERROR(SMALL(IF((Anmeldeformular!$M$10:$M$109=J33)*(Anmeldeformular!$B$10:$B$109&lt;&gt;""),Anmeldeformular!$B$10:$B$109,""),H55)),0,SMALL(IF((Anmeldeformular!$M$10:$M$109=J33)*(Anmeldeformular!$B$10:$B$109&lt;&gt;""),Anmeldeformular!$B$10:$B$109,""),H55))</f>
        <v>0</v>
      </c>
      <c r="J55" s="173" t="str">
        <f>IF(I55&gt;0,VLOOKUP(I55,Anmeldeformular!$B$10:$O$109,2),"")</f>
        <v/>
      </c>
      <c r="K55" s="173" t="str">
        <f>IF(I55&gt;0,VLOOKUP(I55,Anmeldeformular!$B$10:$O$109,3),"")</f>
        <v/>
      </c>
      <c r="L55" s="174" t="str">
        <f>IF(I55&gt;0,VLOOKUP(I55,Anmeldeformular!$B$10:$O$109,6),"")</f>
        <v/>
      </c>
    </row>
    <row r="56" spans="2:12" ht="18.75" thickBot="1" x14ac:dyDescent="0.4">
      <c r="B56" s="178">
        <v>21</v>
      </c>
      <c r="C56" s="184">
        <f t="array" ref="C56">IF(ISERROR(SMALL(IF((Anmeldeformular!$M$10:$M$109=D33)*(Anmeldeformular!$B$10:$B$109&lt;&gt;""),Anmeldeformular!$B$10:$B$109,""),B56)),0,SMALL(IF((Anmeldeformular!$M$10:$M$109=D33)*(Anmeldeformular!$B$10:$B$109&lt;&gt;""),Anmeldeformular!$B$10:$B$109,""),B56))</f>
        <v>0</v>
      </c>
      <c r="D56" s="173" t="str">
        <f>IF(C56&gt;0,VLOOKUP(C56,Anmeldeformular!$B$10:$O$109,2),"")</f>
        <v/>
      </c>
      <c r="E56" s="173" t="str">
        <f>IF(C56&gt;0,VLOOKUP(C56,Anmeldeformular!$B$10:$O$109,3),"")</f>
        <v/>
      </c>
      <c r="F56" s="174" t="str">
        <f>IF(C56&gt;0,VLOOKUP(C56,Anmeldeformular!$B$10:$O$109,6),"")</f>
        <v/>
      </c>
      <c r="H56" s="178">
        <v>21</v>
      </c>
      <c r="I56" s="184">
        <f t="array" ref="I56">IF(ISERROR(SMALL(IF((Anmeldeformular!$M$10:$M$109=J33)*(Anmeldeformular!$B$10:$B$109&lt;&gt;""),Anmeldeformular!$B$10:$B$109,""),H56)),0,SMALL(IF((Anmeldeformular!$M$10:$M$109=J33)*(Anmeldeformular!$B$10:$B$109&lt;&gt;""),Anmeldeformular!$B$10:$B$109,""),H56))</f>
        <v>0</v>
      </c>
      <c r="J56" s="173" t="str">
        <f>IF(I56&gt;0,VLOOKUP(I56,Anmeldeformular!$B$10:$O$109,2),"")</f>
        <v/>
      </c>
      <c r="K56" s="173" t="str">
        <f>IF(I56&gt;0,VLOOKUP(I56,Anmeldeformular!$B$10:$O$109,3),"")</f>
        <v/>
      </c>
      <c r="L56" s="174" t="str">
        <f>IF(I56&gt;0,VLOOKUP(I56,Anmeldeformular!$B$10:$O$109,6),"")</f>
        <v/>
      </c>
    </row>
    <row r="57" spans="2:12" ht="18.75" thickBot="1" x14ac:dyDescent="0.4">
      <c r="B57" s="150">
        <v>22</v>
      </c>
      <c r="C57" s="187">
        <f t="array" ref="C57">IF(ISERROR(SMALL(IF((Anmeldeformular!$M$10:$M$109=D33)*(Anmeldeformular!$B$10:$B$109&lt;&gt;""),Anmeldeformular!$B$10:$B$109,""),B57)),0,SMALL(IF((Anmeldeformular!$M$10:$M$109=D33)*(Anmeldeformular!$B$10:$B$109&lt;&gt;""),Anmeldeformular!$B$10:$B$109,""),B57))</f>
        <v>0</v>
      </c>
      <c r="D57" s="175" t="str">
        <f>IF(C57&gt;0,VLOOKUP(C57,Anmeldeformular!$B$10:$O$109,2),"")</f>
        <v/>
      </c>
      <c r="E57" s="175" t="str">
        <f>IF(C57&gt;0,VLOOKUP(C57,Anmeldeformular!$B$10:$O$109,3),"")</f>
        <v/>
      </c>
      <c r="F57" s="176" t="str">
        <f>IF(C57&gt;0,VLOOKUP(C57,Anmeldeformular!$B$10:$O$109,6),"")</f>
        <v/>
      </c>
      <c r="H57" s="150">
        <v>22</v>
      </c>
      <c r="I57" s="187">
        <f t="array" ref="I57">IF(ISERROR(SMALL(IF((Anmeldeformular!$M$10:$M$109=J33)*(Anmeldeformular!$B$10:$B$109&lt;&gt;""),Anmeldeformular!$B$10:$B$109,""),H57)),0,SMALL(IF((Anmeldeformular!$M$10:$M$109=J33)*(Anmeldeformular!$B$10:$B$109&lt;&gt;""),Anmeldeformular!$B$10:$B$109,""),H57))</f>
        <v>0</v>
      </c>
      <c r="J57" s="175" t="str">
        <f>IF(I57&gt;0,VLOOKUP(I57,Anmeldeformular!$B$10:$O$109,2),"")</f>
        <v/>
      </c>
      <c r="K57" s="175" t="str">
        <f>IF(I57&gt;0,VLOOKUP(I57,Anmeldeformular!$B$10:$O$109,3),"")</f>
        <v/>
      </c>
      <c r="L57" s="176" t="str">
        <f>IF(I57&gt;0,VLOOKUP(I57,Anmeldeformular!$B$10:$O$109,6),"")</f>
        <v/>
      </c>
    </row>
    <row r="58" spans="2:12" ht="17.25" thickTop="1" x14ac:dyDescent="0.3"/>
  </sheetData>
  <sheetProtection algorithmName="SHA-512" hashValue="KEBHtPzToFLEGxd0UsEOEvzdFHmEvQuyk81uckWOLQ2Lizm5YOzp93hqwM8E/FoWCWB4rnEx7JyxjidXtia+yw==" saltValue="zuCQzprQLJXzPxsfhBKB1w==" spinCount="100000" sheet="1" selectLockedCells="1"/>
  <mergeCells count="11">
    <mergeCell ref="B33:C33"/>
    <mergeCell ref="H33:I33"/>
    <mergeCell ref="C34:F34"/>
    <mergeCell ref="I34:L34"/>
    <mergeCell ref="B2:L2"/>
    <mergeCell ref="B3:L3"/>
    <mergeCell ref="B5:C5"/>
    <mergeCell ref="B7:C7"/>
    <mergeCell ref="H7:I7"/>
    <mergeCell ref="C8:F8"/>
    <mergeCell ref="I8:L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C9522-6E4E-4372-B5B0-C5B4641E0846}">
  <sheetPr codeName="Tabelle8">
    <tabColor rgb="FF00B050"/>
  </sheetPr>
  <dimension ref="A1:L26"/>
  <sheetViews>
    <sheetView workbookViewId="0">
      <selection activeCell="N3" sqref="N3"/>
    </sheetView>
  </sheetViews>
  <sheetFormatPr baseColWidth="10" defaultRowHeight="16.5" x14ac:dyDescent="0.3"/>
  <cols>
    <col min="1" max="2" width="11.42578125" style="1"/>
    <col min="3" max="3" width="13.7109375" style="1" customWidth="1"/>
    <col min="4" max="4" width="12.28515625" style="1" customWidth="1"/>
    <col min="5" max="7" width="11.42578125" style="1"/>
    <col min="8" max="8" width="16.140625" style="1" bestFit="1" customWidth="1"/>
    <col min="9" max="16384" width="11.42578125" style="1"/>
  </cols>
  <sheetData>
    <row r="1" spans="1:12" x14ac:dyDescent="0.3">
      <c r="J1" s="24"/>
      <c r="K1" s="24"/>
      <c r="L1" s="24"/>
    </row>
    <row r="2" spans="1:12" ht="42.75" x14ac:dyDescent="0.3">
      <c r="B2" s="295" t="str">
        <f>'allg. Daten'!A2</f>
        <v>1. Illertaler Einradcup</v>
      </c>
      <c r="C2" s="295"/>
      <c r="D2" s="295"/>
      <c r="E2" s="295"/>
      <c r="F2" s="295"/>
      <c r="G2" s="295"/>
      <c r="H2" s="295"/>
      <c r="I2" s="295"/>
      <c r="J2" s="295"/>
      <c r="K2" s="295"/>
      <c r="L2" s="122"/>
    </row>
    <row r="3" spans="1:12" ht="31.5" x14ac:dyDescent="0.3">
      <c r="B3" s="294" t="str">
        <f>'allg. Daten'!A3</f>
        <v>30.09. bis 01.10.2023</v>
      </c>
      <c r="C3" s="294"/>
      <c r="D3" s="294"/>
      <c r="E3" s="294"/>
      <c r="F3" s="294"/>
      <c r="G3" s="294"/>
      <c r="H3" s="294"/>
      <c r="I3" s="294"/>
      <c r="J3" s="294"/>
      <c r="K3" s="294"/>
      <c r="L3" s="123"/>
    </row>
    <row r="4" spans="1:12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30" x14ac:dyDescent="0.55000000000000004">
      <c r="A5" s="23"/>
      <c r="B5" s="23"/>
      <c r="C5" s="188" t="s">
        <v>35</v>
      </c>
      <c r="D5" s="310" t="str">
        <f>'allg. Daten'!C7</f>
        <v>Vereinsname</v>
      </c>
      <c r="E5" s="311"/>
      <c r="F5" s="311"/>
      <c r="G5" s="311"/>
      <c r="H5" s="311"/>
      <c r="I5" s="311"/>
      <c r="J5" s="189"/>
      <c r="K5" s="189"/>
      <c r="L5" s="23"/>
    </row>
    <row r="6" spans="1:12" ht="18.75" thickBot="1" x14ac:dyDescent="0.4">
      <c r="A6" s="23"/>
      <c r="B6" s="23"/>
      <c r="C6" s="189"/>
      <c r="D6" s="189"/>
      <c r="E6" s="189"/>
      <c r="F6" s="189"/>
      <c r="G6" s="189"/>
      <c r="H6" s="189"/>
      <c r="I6" s="189"/>
      <c r="J6" s="189"/>
      <c r="K6" s="189"/>
      <c r="L6" s="23"/>
    </row>
    <row r="7" spans="1:12" ht="18.75" thickBot="1" x14ac:dyDescent="0.4">
      <c r="A7" s="23"/>
      <c r="B7" s="23"/>
      <c r="C7" s="312" t="s">
        <v>130</v>
      </c>
      <c r="D7" s="312"/>
      <c r="E7" s="313" t="str">
        <f>'allg. Daten'!C8</f>
        <v>Name, Vorname</v>
      </c>
      <c r="F7" s="313"/>
      <c r="G7" s="313"/>
      <c r="H7" s="313"/>
      <c r="I7" s="314"/>
      <c r="J7" s="189"/>
      <c r="K7" s="189"/>
      <c r="L7" s="23"/>
    </row>
    <row r="8" spans="1:12" ht="18.75" thickBot="1" x14ac:dyDescent="0.4">
      <c r="A8" s="23"/>
      <c r="B8" s="23"/>
      <c r="C8" s="189"/>
      <c r="D8" s="191" t="s">
        <v>7</v>
      </c>
      <c r="E8" s="313" t="str">
        <f>'allg. Daten'!C9</f>
        <v>Straße</v>
      </c>
      <c r="F8" s="313"/>
      <c r="G8" s="313"/>
      <c r="H8" s="313"/>
      <c r="I8" s="314"/>
      <c r="J8" s="189"/>
      <c r="K8" s="189"/>
      <c r="L8" s="23"/>
    </row>
    <row r="9" spans="1:12" ht="18.75" thickBot="1" x14ac:dyDescent="0.4">
      <c r="A9" s="23"/>
      <c r="B9" s="23"/>
      <c r="C9" s="189"/>
      <c r="D9" s="190" t="s">
        <v>10</v>
      </c>
      <c r="E9" s="313" t="str">
        <f>'allg. Daten'!C11</f>
        <v>Ort</v>
      </c>
      <c r="F9" s="313"/>
      <c r="G9" s="313"/>
      <c r="H9" s="313"/>
      <c r="I9" s="314"/>
      <c r="J9" s="189"/>
      <c r="K9" s="189"/>
      <c r="L9" s="23"/>
    </row>
    <row r="10" spans="1:12" ht="18.75" thickBot="1" x14ac:dyDescent="0.4">
      <c r="A10" s="23"/>
      <c r="B10" s="23"/>
      <c r="C10" s="189"/>
      <c r="D10" s="190" t="s">
        <v>131</v>
      </c>
      <c r="E10" s="313" t="str">
        <f>'allg. Daten'!C12</f>
        <v>Email-Adresse</v>
      </c>
      <c r="F10" s="313"/>
      <c r="G10" s="313"/>
      <c r="H10" s="313"/>
      <c r="I10" s="314"/>
      <c r="J10" s="189"/>
      <c r="K10" s="189"/>
      <c r="L10" s="23"/>
    </row>
    <row r="11" spans="1:12" ht="18.75" thickBot="1" x14ac:dyDescent="0.4">
      <c r="A11" s="23"/>
      <c r="B11" s="23"/>
      <c r="C11" s="189"/>
      <c r="D11" s="190" t="s">
        <v>13</v>
      </c>
      <c r="E11" s="313" t="str">
        <f>'allg. Daten'!C13</f>
        <v>Telefon</v>
      </c>
      <c r="F11" s="313"/>
      <c r="G11" s="313"/>
      <c r="H11" s="313"/>
      <c r="I11" s="314"/>
      <c r="J11" s="189"/>
      <c r="K11" s="189"/>
      <c r="L11" s="23"/>
    </row>
    <row r="12" spans="1:12" ht="18.75" thickBot="1" x14ac:dyDescent="0.4">
      <c r="A12" s="23"/>
      <c r="B12" s="23"/>
      <c r="C12" s="189"/>
      <c r="D12" s="190" t="s">
        <v>14</v>
      </c>
      <c r="E12" s="313" t="str">
        <f>'allg. Daten'!C14</f>
        <v>Handy</v>
      </c>
      <c r="F12" s="313"/>
      <c r="G12" s="313"/>
      <c r="H12" s="313"/>
      <c r="I12" s="314"/>
      <c r="J12" s="189"/>
      <c r="K12" s="189"/>
      <c r="L12" s="23"/>
    </row>
    <row r="13" spans="1:12" ht="18" x14ac:dyDescent="0.35">
      <c r="A13" s="23"/>
      <c r="B13" s="23"/>
      <c r="C13" s="189"/>
      <c r="D13" s="189"/>
      <c r="E13" s="189"/>
      <c r="F13" s="189"/>
      <c r="G13" s="189"/>
      <c r="H13" s="189"/>
      <c r="I13" s="189"/>
      <c r="J13" s="189"/>
      <c r="K13" s="189"/>
      <c r="L13" s="23"/>
    </row>
    <row r="14" spans="1:12" ht="18.75" thickBot="1" x14ac:dyDescent="0.4">
      <c r="A14" s="23"/>
      <c r="B14" s="23"/>
      <c r="C14" s="189"/>
      <c r="D14" s="189"/>
      <c r="E14" s="189"/>
      <c r="F14" s="189"/>
      <c r="G14" s="189"/>
      <c r="H14" s="189"/>
      <c r="I14" s="189"/>
      <c r="J14" s="189"/>
      <c r="K14" s="189"/>
      <c r="L14" s="23"/>
    </row>
    <row r="15" spans="1:12" ht="30.75" thickBot="1" x14ac:dyDescent="0.4">
      <c r="A15" s="23"/>
      <c r="B15" s="23"/>
      <c r="C15" s="189"/>
      <c r="D15" s="189"/>
      <c r="E15" s="192"/>
      <c r="F15" s="192"/>
      <c r="G15" s="192"/>
      <c r="H15" s="193" t="s">
        <v>132</v>
      </c>
      <c r="I15" s="189"/>
      <c r="J15" s="189"/>
      <c r="K15" s="189"/>
      <c r="L15" s="23"/>
    </row>
    <row r="16" spans="1:12" ht="21.75" thickBot="1" x14ac:dyDescent="0.45">
      <c r="A16" s="23"/>
      <c r="B16" s="23"/>
      <c r="C16" s="315" t="s">
        <v>133</v>
      </c>
      <c r="D16" s="316"/>
      <c r="E16" s="317"/>
      <c r="F16" s="318"/>
      <c r="G16" s="319"/>
      <c r="H16" s="198">
        <f>Berechnungen!T4</f>
        <v>0</v>
      </c>
      <c r="I16" s="189"/>
      <c r="J16" s="189"/>
      <c r="K16" s="189"/>
      <c r="L16" s="23"/>
    </row>
    <row r="17" spans="1:12" ht="21" x14ac:dyDescent="0.4">
      <c r="A17" s="23"/>
      <c r="B17" s="23"/>
      <c r="C17" s="194"/>
      <c r="D17" s="194"/>
      <c r="E17" s="195"/>
      <c r="F17" s="196"/>
      <c r="G17" s="196"/>
      <c r="H17" s="197"/>
      <c r="I17" s="189"/>
      <c r="J17" s="189"/>
      <c r="K17" s="189"/>
      <c r="L17" s="23"/>
    </row>
    <row r="18" spans="1:12" ht="21" x14ac:dyDescent="0.4">
      <c r="A18" s="23"/>
      <c r="B18" s="23"/>
      <c r="C18" s="194"/>
      <c r="D18" s="194"/>
      <c r="E18" s="195"/>
      <c r="F18" s="196"/>
      <c r="G18" s="196"/>
      <c r="H18" s="197"/>
      <c r="I18" s="189"/>
      <c r="J18" s="189"/>
      <c r="K18" s="189"/>
      <c r="L18" s="23"/>
    </row>
    <row r="19" spans="1:12" ht="21" x14ac:dyDescent="0.4">
      <c r="A19" s="23"/>
      <c r="B19" s="23"/>
      <c r="C19" s="194"/>
      <c r="D19" s="194"/>
      <c r="E19" s="195"/>
      <c r="F19" s="196"/>
      <c r="G19" s="196"/>
      <c r="H19" s="197"/>
      <c r="I19" s="189"/>
      <c r="J19" s="189"/>
      <c r="K19" s="189"/>
      <c r="L19" s="23"/>
    </row>
    <row r="20" spans="1:12" ht="18" x14ac:dyDescent="0.35">
      <c r="A20" s="23"/>
      <c r="B20" s="23"/>
      <c r="C20" s="189"/>
      <c r="D20" s="189"/>
      <c r="E20" s="189"/>
      <c r="F20" s="189"/>
      <c r="G20" s="189"/>
      <c r="H20" s="189"/>
      <c r="I20" s="189"/>
      <c r="J20" s="189"/>
      <c r="K20" s="189"/>
      <c r="L20" s="23"/>
    </row>
    <row r="21" spans="1:12" ht="21" x14ac:dyDescent="0.4">
      <c r="A21" s="23"/>
      <c r="B21" s="23"/>
      <c r="C21" s="320" t="s">
        <v>134</v>
      </c>
      <c r="D21" s="320"/>
      <c r="E21" s="321" t="s">
        <v>177</v>
      </c>
      <c r="F21" s="321"/>
      <c r="G21" s="321"/>
      <c r="H21" s="321"/>
      <c r="I21" s="321"/>
      <c r="J21" s="189"/>
      <c r="K21" s="189"/>
      <c r="L21" s="23"/>
    </row>
    <row r="22" spans="1:12" ht="21" x14ac:dyDescent="0.4">
      <c r="A22" s="23"/>
      <c r="B22" s="23"/>
      <c r="C22" s="189"/>
      <c r="D22" s="189"/>
      <c r="E22" s="321" t="s">
        <v>178</v>
      </c>
      <c r="F22" s="321"/>
      <c r="G22" s="321"/>
      <c r="H22" s="321"/>
      <c r="I22" s="321"/>
      <c r="J22" s="189"/>
      <c r="K22" s="189"/>
      <c r="L22" s="23"/>
    </row>
    <row r="23" spans="1:12" ht="21" x14ac:dyDescent="0.4">
      <c r="A23" s="23"/>
      <c r="B23" s="23"/>
      <c r="C23" s="189"/>
      <c r="D23" s="189"/>
      <c r="E23" s="194" t="s">
        <v>135</v>
      </c>
      <c r="F23" s="322" t="s">
        <v>179</v>
      </c>
      <c r="G23" s="322"/>
      <c r="H23" s="322"/>
      <c r="I23" s="322"/>
      <c r="J23" s="195"/>
      <c r="K23" s="195"/>
      <c r="L23" s="23"/>
    </row>
    <row r="24" spans="1:12" ht="21" x14ac:dyDescent="0.4">
      <c r="A24" s="23"/>
      <c r="B24" s="23"/>
      <c r="C24" s="189"/>
      <c r="D24" s="189"/>
      <c r="E24" s="195"/>
      <c r="F24" s="195"/>
      <c r="G24" s="195"/>
      <c r="H24" s="195"/>
      <c r="I24" s="196"/>
      <c r="J24" s="195"/>
      <c r="K24" s="195"/>
      <c r="L24" s="23"/>
    </row>
    <row r="25" spans="1:12" ht="21" x14ac:dyDescent="0.4">
      <c r="A25" s="23"/>
      <c r="B25" s="324" t="s">
        <v>136</v>
      </c>
      <c r="C25" s="324"/>
      <c r="D25" s="324"/>
      <c r="E25" s="323" t="str">
        <f>"Startgeld Einradcup " &amp; $D$5</f>
        <v>Startgeld Einradcup Vereinsname</v>
      </c>
      <c r="F25" s="323"/>
      <c r="G25" s="323"/>
      <c r="H25" s="323"/>
      <c r="I25" s="323"/>
      <c r="J25" s="323"/>
      <c r="K25" s="323"/>
      <c r="L25" s="23"/>
    </row>
    <row r="26" spans="1:12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</sheetData>
  <sheetProtection algorithmName="SHA-512" hashValue="yPLxF2rfd0fUN0BoC6EboP4bc8RmhF6fp5E79zOrng8iQPZ/3utSxfWzi2Zp5qGRszVMULMInWX0LmbM7zJ4XQ==" saltValue="HxHoT2EXC2O7h11u+GxKug==" spinCount="100000" sheet="1" selectLockedCells="1"/>
  <mergeCells count="18">
    <mergeCell ref="C21:D21"/>
    <mergeCell ref="E21:I21"/>
    <mergeCell ref="E22:I22"/>
    <mergeCell ref="F23:I23"/>
    <mergeCell ref="E25:K25"/>
    <mergeCell ref="B25:D25"/>
    <mergeCell ref="E9:I9"/>
    <mergeCell ref="E10:I10"/>
    <mergeCell ref="E11:I11"/>
    <mergeCell ref="E12:I12"/>
    <mergeCell ref="C16:D16"/>
    <mergeCell ref="E16:G16"/>
    <mergeCell ref="D5:I5"/>
    <mergeCell ref="C7:D7"/>
    <mergeCell ref="E7:I7"/>
    <mergeCell ref="E8:I8"/>
    <mergeCell ref="B2:K2"/>
    <mergeCell ref="B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67754-B3D2-4F5D-AF3E-A7F71C35ED8A}">
  <sheetPr codeName="Tabelle9"/>
  <dimension ref="A1:R131"/>
  <sheetViews>
    <sheetView workbookViewId="0">
      <selection activeCell="J34" sqref="J34"/>
    </sheetView>
  </sheetViews>
  <sheetFormatPr baseColWidth="10" defaultRowHeight="15" x14ac:dyDescent="0.25"/>
  <cols>
    <col min="2" max="2" width="14" bestFit="1" customWidth="1"/>
    <col min="4" max="4" width="16.5703125" bestFit="1" customWidth="1"/>
  </cols>
  <sheetData>
    <row r="1" spans="1:15" ht="19.5" thickTop="1" x14ac:dyDescent="0.3">
      <c r="A1" s="340" t="s">
        <v>21</v>
      </c>
      <c r="B1" s="341"/>
      <c r="C1" s="341"/>
      <c r="D1" s="342"/>
      <c r="F1" s="331" t="s">
        <v>56</v>
      </c>
      <c r="G1" s="332"/>
      <c r="H1" s="332"/>
      <c r="I1" s="332"/>
      <c r="J1" s="332"/>
      <c r="K1" s="332"/>
      <c r="L1" s="333"/>
      <c r="N1" s="334" t="s">
        <v>82</v>
      </c>
      <c r="O1" s="335"/>
    </row>
    <row r="2" spans="1:15" ht="15.75" thickBot="1" x14ac:dyDescent="0.3">
      <c r="A2" s="338" t="s">
        <v>22</v>
      </c>
      <c r="B2" s="339"/>
      <c r="C2" s="338" t="s">
        <v>23</v>
      </c>
      <c r="D2" s="343"/>
      <c r="F2" s="64" t="s">
        <v>38</v>
      </c>
      <c r="G2" s="65" t="s">
        <v>15</v>
      </c>
      <c r="H2" s="65" t="s">
        <v>55</v>
      </c>
      <c r="I2" s="65" t="s">
        <v>43</v>
      </c>
      <c r="J2" s="65" t="s">
        <v>44</v>
      </c>
      <c r="K2" s="65" t="s">
        <v>45</v>
      </c>
      <c r="L2" s="66" t="s">
        <v>46</v>
      </c>
      <c r="N2" s="131" t="s">
        <v>80</v>
      </c>
      <c r="O2" s="132" t="s">
        <v>81</v>
      </c>
    </row>
    <row r="3" spans="1:15" ht="17.25" thickBot="1" x14ac:dyDescent="0.3">
      <c r="A3" s="8">
        <v>1</v>
      </c>
      <c r="B3" s="9" t="s">
        <v>0</v>
      </c>
      <c r="C3" s="10">
        <v>1</v>
      </c>
      <c r="D3" s="11" t="s">
        <v>4</v>
      </c>
      <c r="F3" s="51" t="s">
        <v>52</v>
      </c>
      <c r="G3" s="49"/>
      <c r="H3" s="49" t="s">
        <v>53</v>
      </c>
      <c r="I3" s="49"/>
      <c r="J3" s="49"/>
      <c r="K3" s="49"/>
      <c r="L3" s="52"/>
      <c r="N3" s="133" t="s">
        <v>83</v>
      </c>
      <c r="O3" s="134" t="s">
        <v>66</v>
      </c>
    </row>
    <row r="4" spans="1:15" ht="17.25" thickBot="1" x14ac:dyDescent="0.3">
      <c r="A4" s="8">
        <v>2</v>
      </c>
      <c r="B4" s="9" t="s">
        <v>1</v>
      </c>
      <c r="C4" s="10">
        <v>2</v>
      </c>
      <c r="D4" s="11" t="s">
        <v>6</v>
      </c>
      <c r="F4" s="53" t="s">
        <v>49</v>
      </c>
      <c r="G4" s="49">
        <v>1</v>
      </c>
      <c r="H4" s="50" t="s">
        <v>57</v>
      </c>
      <c r="I4" s="49" t="s">
        <v>53</v>
      </c>
      <c r="J4" s="49">
        <v>1</v>
      </c>
      <c r="K4" s="49">
        <v>1</v>
      </c>
      <c r="L4" s="52">
        <v>1</v>
      </c>
      <c r="N4" s="133" t="s">
        <v>84</v>
      </c>
      <c r="O4" s="134" t="s">
        <v>63</v>
      </c>
    </row>
    <row r="5" spans="1:15" ht="18" thickTop="1" thickBot="1" x14ac:dyDescent="0.3">
      <c r="A5" s="344" t="s">
        <v>32</v>
      </c>
      <c r="B5" s="345"/>
      <c r="C5" s="10">
        <v>3</v>
      </c>
      <c r="D5" s="11" t="s">
        <v>7</v>
      </c>
      <c r="F5" s="55"/>
      <c r="G5" s="49">
        <v>2</v>
      </c>
      <c r="H5" s="58"/>
      <c r="I5" s="50" t="s">
        <v>57</v>
      </c>
      <c r="J5" s="49">
        <v>2</v>
      </c>
      <c r="K5" s="49">
        <v>2</v>
      </c>
      <c r="L5" s="52">
        <v>2</v>
      </c>
      <c r="N5" s="133" t="s">
        <v>85</v>
      </c>
      <c r="O5" s="134" t="s">
        <v>65</v>
      </c>
    </row>
    <row r="6" spans="1:15" ht="18" thickTop="1" thickBot="1" x14ac:dyDescent="0.3">
      <c r="A6" s="8" t="s">
        <v>33</v>
      </c>
      <c r="B6" s="9">
        <v>0</v>
      </c>
      <c r="C6" s="10">
        <v>4</v>
      </c>
      <c r="D6" s="12" t="s">
        <v>8</v>
      </c>
      <c r="F6" s="56"/>
      <c r="G6" s="49">
        <v>3</v>
      </c>
      <c r="H6" s="59"/>
      <c r="I6" s="58"/>
      <c r="J6" s="49">
        <v>3</v>
      </c>
      <c r="K6" s="49">
        <v>3</v>
      </c>
      <c r="L6" s="52">
        <v>3</v>
      </c>
      <c r="N6" s="133" t="s">
        <v>86</v>
      </c>
      <c r="O6" s="134" t="s">
        <v>64</v>
      </c>
    </row>
    <row r="7" spans="1:15" ht="17.25" thickBot="1" x14ac:dyDescent="0.3">
      <c r="A7" s="8" t="s">
        <v>25</v>
      </c>
      <c r="B7" s="9">
        <v>0</v>
      </c>
      <c r="C7" s="10">
        <v>5</v>
      </c>
      <c r="D7" s="11" t="s">
        <v>10</v>
      </c>
      <c r="F7" s="56"/>
      <c r="G7" s="50">
        <v>4</v>
      </c>
      <c r="H7" s="59"/>
      <c r="I7" s="59"/>
      <c r="J7" s="49">
        <v>4</v>
      </c>
      <c r="K7" s="49">
        <v>4</v>
      </c>
      <c r="L7" s="54">
        <v>4</v>
      </c>
      <c r="N7" s="133" t="s">
        <v>87</v>
      </c>
      <c r="O7" s="134" t="s">
        <v>62</v>
      </c>
    </row>
    <row r="8" spans="1:15" ht="18" thickTop="1" thickBot="1" x14ac:dyDescent="0.3">
      <c r="A8" s="338" t="s">
        <v>27</v>
      </c>
      <c r="B8" s="339"/>
      <c r="C8" s="10">
        <v>6</v>
      </c>
      <c r="D8" s="11" t="s">
        <v>12</v>
      </c>
      <c r="F8" s="56"/>
      <c r="G8" s="58"/>
      <c r="H8" s="59"/>
      <c r="I8" s="59"/>
      <c r="J8" s="49">
        <v>5</v>
      </c>
      <c r="K8" s="49">
        <v>5</v>
      </c>
      <c r="L8" s="61"/>
      <c r="N8" s="135" t="s">
        <v>88</v>
      </c>
      <c r="O8" s="136" t="s">
        <v>67</v>
      </c>
    </row>
    <row r="9" spans="1:15" ht="17.25" thickBot="1" x14ac:dyDescent="0.3">
      <c r="A9" s="8" t="s">
        <v>28</v>
      </c>
      <c r="B9" s="9">
        <v>0</v>
      </c>
      <c r="C9" s="10">
        <v>7</v>
      </c>
      <c r="D9" s="13" t="s">
        <v>13</v>
      </c>
      <c r="F9" s="56"/>
      <c r="G9" s="59"/>
      <c r="H9" s="59"/>
      <c r="I9" s="59"/>
      <c r="J9" s="49">
        <v>6</v>
      </c>
      <c r="K9" s="49">
        <v>6</v>
      </c>
      <c r="L9" s="62"/>
    </row>
    <row r="10" spans="1:15" ht="17.25" thickBot="1" x14ac:dyDescent="0.3">
      <c r="A10" s="18" t="s">
        <v>29</v>
      </c>
      <c r="B10" s="19">
        <v>0</v>
      </c>
      <c r="C10" s="10">
        <v>8</v>
      </c>
      <c r="D10" s="13" t="s">
        <v>14</v>
      </c>
      <c r="F10" s="56"/>
      <c r="G10" s="59"/>
      <c r="H10" s="59"/>
      <c r="I10" s="59"/>
      <c r="J10" s="49">
        <v>7</v>
      </c>
      <c r="K10" s="49">
        <v>7</v>
      </c>
      <c r="L10" s="62"/>
    </row>
    <row r="11" spans="1:15" ht="16.5" thickTop="1" thickBot="1" x14ac:dyDescent="0.3">
      <c r="A11" s="14" t="s">
        <v>17</v>
      </c>
      <c r="B11" s="9" t="s">
        <v>1</v>
      </c>
      <c r="C11" s="8"/>
      <c r="D11" s="15"/>
      <c r="F11" s="56"/>
      <c r="G11" s="59"/>
      <c r="H11" s="59"/>
      <c r="I11" s="59"/>
      <c r="J11" s="49">
        <v>8</v>
      </c>
      <c r="K11" s="50">
        <v>8</v>
      </c>
      <c r="L11" s="62"/>
    </row>
    <row r="12" spans="1:15" ht="15.75" thickTop="1" x14ac:dyDescent="0.25">
      <c r="A12" s="14" t="s">
        <v>18</v>
      </c>
      <c r="B12" s="9" t="s">
        <v>11</v>
      </c>
      <c r="C12" s="8"/>
      <c r="D12" s="15"/>
      <c r="F12" s="56"/>
      <c r="G12" s="59"/>
      <c r="H12" s="59"/>
      <c r="I12" s="59"/>
      <c r="J12" s="49">
        <v>9</v>
      </c>
      <c r="K12" s="58"/>
      <c r="L12" s="62"/>
    </row>
    <row r="13" spans="1:15" ht="15.75" thickBot="1" x14ac:dyDescent="0.3">
      <c r="A13" s="16" t="s">
        <v>19</v>
      </c>
      <c r="B13" s="17" t="s">
        <v>30</v>
      </c>
      <c r="C13" s="18"/>
      <c r="D13" s="19"/>
      <c r="F13" s="56"/>
      <c r="G13" s="59"/>
      <c r="H13" s="59"/>
      <c r="I13" s="59"/>
      <c r="J13" s="49">
        <v>10</v>
      </c>
      <c r="K13" s="59"/>
      <c r="L13" s="62"/>
    </row>
    <row r="14" spans="1:15" ht="15.75" thickTop="1" x14ac:dyDescent="0.25">
      <c r="F14" s="56"/>
      <c r="G14" s="59"/>
      <c r="H14" s="59"/>
      <c r="I14" s="59"/>
      <c r="J14" s="49">
        <v>11</v>
      </c>
      <c r="K14" s="59"/>
      <c r="L14" s="62"/>
    </row>
    <row r="15" spans="1:15" ht="15.75" thickBot="1" x14ac:dyDescent="0.3">
      <c r="F15" s="56"/>
      <c r="G15" s="59"/>
      <c r="H15" s="59"/>
      <c r="I15" s="59"/>
      <c r="J15" s="49">
        <v>12</v>
      </c>
      <c r="K15" s="59"/>
      <c r="L15" s="62"/>
    </row>
    <row r="16" spans="1:15" ht="19.5" thickTop="1" x14ac:dyDescent="0.3">
      <c r="A16" s="336" t="s">
        <v>43</v>
      </c>
      <c r="B16" s="337"/>
      <c r="F16" s="56"/>
      <c r="G16" s="59"/>
      <c r="H16" s="59"/>
      <c r="I16" s="59"/>
      <c r="J16" s="49">
        <v>13</v>
      </c>
      <c r="K16" s="59"/>
      <c r="L16" s="62"/>
    </row>
    <row r="17" spans="1:18" ht="15.75" thickBot="1" x14ac:dyDescent="0.3">
      <c r="A17" s="137">
        <v>1</v>
      </c>
      <c r="B17" s="138" t="s">
        <v>53</v>
      </c>
      <c r="F17" s="56"/>
      <c r="G17" s="59"/>
      <c r="H17" s="59"/>
      <c r="I17" s="59"/>
      <c r="J17" s="49">
        <v>14</v>
      </c>
      <c r="K17" s="59"/>
      <c r="L17" s="62"/>
    </row>
    <row r="18" spans="1:18" ht="15.75" thickTop="1" x14ac:dyDescent="0.25">
      <c r="A18" s="137">
        <v>2</v>
      </c>
      <c r="B18" s="140"/>
      <c r="F18" s="56"/>
      <c r="G18" s="59"/>
      <c r="H18" s="59"/>
      <c r="I18" s="59"/>
      <c r="J18" s="49">
        <v>15</v>
      </c>
      <c r="K18" s="59"/>
      <c r="L18" s="62"/>
    </row>
    <row r="19" spans="1:18" x14ac:dyDescent="0.25">
      <c r="A19" s="137">
        <v>3</v>
      </c>
      <c r="B19" s="141"/>
      <c r="F19" s="56"/>
      <c r="G19" s="59"/>
      <c r="H19" s="59"/>
      <c r="I19" s="59"/>
      <c r="J19" s="49">
        <v>16</v>
      </c>
      <c r="K19" s="59"/>
      <c r="L19" s="62"/>
    </row>
    <row r="20" spans="1:18" x14ac:dyDescent="0.25">
      <c r="A20" s="137">
        <v>4</v>
      </c>
      <c r="B20" s="141"/>
      <c r="F20" s="56"/>
      <c r="G20" s="59"/>
      <c r="H20" s="59"/>
      <c r="I20" s="59"/>
      <c r="J20" s="49">
        <v>17</v>
      </c>
      <c r="K20" s="59"/>
      <c r="L20" s="62"/>
    </row>
    <row r="21" spans="1:18" x14ac:dyDescent="0.25">
      <c r="A21" s="137">
        <v>5</v>
      </c>
      <c r="B21" s="141"/>
      <c r="F21" s="56"/>
      <c r="G21" s="59"/>
      <c r="H21" s="59"/>
      <c r="I21" s="59"/>
      <c r="J21" s="49">
        <v>18</v>
      </c>
      <c r="K21" s="59"/>
      <c r="L21" s="62"/>
    </row>
    <row r="22" spans="1:18" x14ac:dyDescent="0.25">
      <c r="A22" s="137">
        <v>6</v>
      </c>
      <c r="B22" s="141"/>
      <c r="F22" s="56"/>
      <c r="G22" s="59"/>
      <c r="H22" s="59"/>
      <c r="I22" s="59"/>
      <c r="J22" s="49">
        <v>19</v>
      </c>
      <c r="K22" s="59"/>
      <c r="L22" s="62"/>
    </row>
    <row r="23" spans="1:18" x14ac:dyDescent="0.25">
      <c r="A23" s="137">
        <v>7</v>
      </c>
      <c r="B23" s="141"/>
      <c r="F23" s="56"/>
      <c r="G23" s="59"/>
      <c r="H23" s="59"/>
      <c r="I23" s="59"/>
      <c r="J23" s="49">
        <v>20</v>
      </c>
      <c r="K23" s="59"/>
      <c r="L23" s="62"/>
    </row>
    <row r="24" spans="1:18" x14ac:dyDescent="0.25">
      <c r="A24" s="137">
        <v>8</v>
      </c>
      <c r="B24" s="141"/>
      <c r="F24" s="56"/>
      <c r="G24" s="59"/>
      <c r="H24" s="59"/>
      <c r="I24" s="59"/>
      <c r="J24" s="49">
        <v>21</v>
      </c>
      <c r="K24" s="59"/>
      <c r="L24" s="62"/>
    </row>
    <row r="25" spans="1:18" x14ac:dyDescent="0.25">
      <c r="A25" s="137">
        <v>9</v>
      </c>
      <c r="B25" s="141"/>
      <c r="F25" s="56"/>
      <c r="G25" s="59"/>
      <c r="H25" s="59"/>
      <c r="I25" s="59"/>
      <c r="J25" s="49">
        <v>22</v>
      </c>
      <c r="K25" s="59"/>
      <c r="L25" s="62"/>
    </row>
    <row r="26" spans="1:18" x14ac:dyDescent="0.25">
      <c r="A26" s="137">
        <v>10</v>
      </c>
      <c r="B26" s="141"/>
      <c r="F26" s="56"/>
      <c r="G26" s="59"/>
      <c r="H26" s="59"/>
      <c r="I26" s="59"/>
      <c r="J26" s="49">
        <v>23</v>
      </c>
      <c r="K26" s="59"/>
      <c r="L26" s="62"/>
    </row>
    <row r="27" spans="1:18" ht="15.75" thickBot="1" x14ac:dyDescent="0.3">
      <c r="A27" s="137">
        <v>11</v>
      </c>
      <c r="B27" s="141"/>
      <c r="F27" s="57"/>
      <c r="G27" s="60"/>
      <c r="H27" s="60"/>
      <c r="I27" s="60"/>
      <c r="J27" s="50">
        <v>24</v>
      </c>
      <c r="K27" s="60"/>
      <c r="L27" s="63"/>
    </row>
    <row r="28" spans="1:18" ht="16.5" thickTop="1" thickBot="1" x14ac:dyDescent="0.3">
      <c r="A28" s="137">
        <v>12</v>
      </c>
      <c r="B28" s="141"/>
    </row>
    <row r="29" spans="1:18" ht="18.75" x14ac:dyDescent="0.3">
      <c r="A29" s="137">
        <v>13</v>
      </c>
      <c r="B29" s="141"/>
      <c r="D29" s="325" t="s">
        <v>163</v>
      </c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7"/>
    </row>
    <row r="30" spans="1:18" ht="17.25" x14ac:dyDescent="0.3">
      <c r="A30" s="137">
        <v>14</v>
      </c>
      <c r="B30" s="141"/>
      <c r="D30" s="328" t="s">
        <v>44</v>
      </c>
      <c r="E30" s="329"/>
      <c r="G30" s="329" t="s">
        <v>164</v>
      </c>
      <c r="H30" s="329"/>
      <c r="J30" s="329" t="s">
        <v>165</v>
      </c>
      <c r="K30" s="329"/>
      <c r="M30" s="263"/>
      <c r="N30" s="330" t="s">
        <v>43</v>
      </c>
      <c r="O30" s="330"/>
      <c r="R30" s="205"/>
    </row>
    <row r="31" spans="1:18" x14ac:dyDescent="0.25">
      <c r="A31" s="137">
        <v>15</v>
      </c>
      <c r="B31" s="141"/>
      <c r="D31" s="204">
        <f>Paarkür!C7</f>
        <v>1</v>
      </c>
      <c r="E31" t="str">
        <f>Paarkür!D7</f>
        <v>Paarkürname 1</v>
      </c>
      <c r="G31">
        <v>1</v>
      </c>
      <c r="H31" t="str">
        <f>Kleingruppen!C8</f>
        <v>Kleingruppenkür 1</v>
      </c>
      <c r="J31">
        <v>1</v>
      </c>
      <c r="K31" t="str">
        <f>Großgruppen!C8</f>
        <v>Großgruppenkür 1</v>
      </c>
      <c r="M31" s="263"/>
      <c r="N31" t="str">
        <f>IF(Anmeldeformular!$C10="","",Anmeldeformular!$B10)</f>
        <v/>
      </c>
      <c r="O31" s="265">
        <v>1</v>
      </c>
      <c r="R31" s="205"/>
    </row>
    <row r="32" spans="1:18" x14ac:dyDescent="0.25">
      <c r="A32" s="137">
        <v>16</v>
      </c>
      <c r="B32" s="141"/>
      <c r="D32" s="204">
        <f>Paarkür!I7</f>
        <v>2</v>
      </c>
      <c r="E32" t="str">
        <f>Paarkür!J7</f>
        <v>Paarkürname 2</v>
      </c>
      <c r="G32">
        <v>2</v>
      </c>
      <c r="H32" t="str">
        <f>Kleingruppen!I8</f>
        <v>Kleingruppenkür 2</v>
      </c>
      <c r="J32">
        <v>2</v>
      </c>
      <c r="K32" t="str">
        <f>Großgruppen!I8</f>
        <v>Großgruppenkür 2</v>
      </c>
      <c r="M32" s="263"/>
      <c r="N32" t="str">
        <f>IF(Anmeldeformular!$C11="","",Anmeldeformular!$B11)</f>
        <v/>
      </c>
      <c r="O32" s="265">
        <v>2</v>
      </c>
      <c r="R32" s="205"/>
    </row>
    <row r="33" spans="1:18" x14ac:dyDescent="0.25">
      <c r="A33" s="137">
        <v>17</v>
      </c>
      <c r="B33" s="141"/>
      <c r="D33" s="204">
        <f>Paarkür!C12</f>
        <v>3</v>
      </c>
      <c r="E33" t="str">
        <f>Paarkür!D12</f>
        <v>Paarkürname 3</v>
      </c>
      <c r="G33">
        <v>3</v>
      </c>
      <c r="H33" t="str">
        <f>Kleingruppen!C20</f>
        <v>Kleingruppenkür 3</v>
      </c>
      <c r="J33">
        <v>3</v>
      </c>
      <c r="K33" t="str">
        <f>Großgruppen!C34</f>
        <v>Großgruppenkür 3</v>
      </c>
      <c r="M33" s="263"/>
      <c r="N33" t="str">
        <f>IF(Anmeldeformular!$C12="","",Anmeldeformular!$B12)</f>
        <v/>
      </c>
      <c r="O33" s="265">
        <v>3</v>
      </c>
      <c r="R33" s="205"/>
    </row>
    <row r="34" spans="1:18" x14ac:dyDescent="0.25">
      <c r="A34" s="137">
        <v>18</v>
      </c>
      <c r="B34" s="141"/>
      <c r="D34" s="204">
        <f>Paarkür!I12</f>
        <v>4</v>
      </c>
      <c r="E34" t="str">
        <f>Paarkür!J12</f>
        <v>Paarkürname 4</v>
      </c>
      <c r="G34">
        <v>4</v>
      </c>
      <c r="H34" t="str">
        <f>Kleingruppen!I20</f>
        <v>Kleingruppenkür 4</v>
      </c>
      <c r="J34">
        <v>4</v>
      </c>
      <c r="K34" t="str">
        <f>Großgruppen!I34</f>
        <v>Großgruppenkür 4</v>
      </c>
      <c r="M34" s="263"/>
      <c r="N34" t="str">
        <f>IF(Anmeldeformular!$C13="","",Anmeldeformular!$B13)</f>
        <v/>
      </c>
      <c r="O34" s="265">
        <v>4</v>
      </c>
      <c r="R34" s="205"/>
    </row>
    <row r="35" spans="1:18" x14ac:dyDescent="0.25">
      <c r="A35" s="137">
        <v>19</v>
      </c>
      <c r="B35" s="141"/>
      <c r="D35" s="204">
        <f>Paarkür!C17</f>
        <v>5</v>
      </c>
      <c r="E35" t="str">
        <f>Paarkür!D17</f>
        <v>Paarkürname 5</v>
      </c>
      <c r="G35">
        <v>5</v>
      </c>
      <c r="H35" t="str">
        <f>Kleingruppen!C32</f>
        <v>Kleingruppenkür 5</v>
      </c>
      <c r="M35" s="263"/>
      <c r="N35" t="str">
        <f>IF(Anmeldeformular!$C14="","",Anmeldeformular!$B14)</f>
        <v/>
      </c>
      <c r="O35" s="265">
        <v>5</v>
      </c>
      <c r="R35" s="205"/>
    </row>
    <row r="36" spans="1:18" x14ac:dyDescent="0.25">
      <c r="A36" s="137">
        <v>20</v>
      </c>
      <c r="B36" s="141"/>
      <c r="D36" s="204">
        <f>Paarkür!I17</f>
        <v>6</v>
      </c>
      <c r="E36" t="str">
        <f>Paarkür!J17</f>
        <v>Paarkürname 6</v>
      </c>
      <c r="G36">
        <v>6</v>
      </c>
      <c r="H36" t="str">
        <f>Kleingruppen!I32</f>
        <v>Kleingruppenkür 6</v>
      </c>
      <c r="M36" s="263"/>
      <c r="N36" t="str">
        <f>IF(Anmeldeformular!$C15="","",Anmeldeformular!$B15)</f>
        <v/>
      </c>
      <c r="O36" s="265">
        <v>6</v>
      </c>
      <c r="R36" s="205"/>
    </row>
    <row r="37" spans="1:18" x14ac:dyDescent="0.25">
      <c r="A37" s="137">
        <v>21</v>
      </c>
      <c r="B37" s="141"/>
      <c r="D37" s="204">
        <f>Paarkür!C22</f>
        <v>7</v>
      </c>
      <c r="E37" t="str">
        <f>Paarkür!D22</f>
        <v>Paarkürname 7</v>
      </c>
      <c r="G37">
        <v>7</v>
      </c>
      <c r="H37" t="str">
        <f>Kleingruppen!C44</f>
        <v>Kleingruppenkür 7</v>
      </c>
      <c r="M37" s="263"/>
      <c r="N37" t="str">
        <f>IF(Anmeldeformular!$C16="","",Anmeldeformular!$B16)</f>
        <v/>
      </c>
      <c r="O37" s="265">
        <v>7</v>
      </c>
      <c r="R37" s="205"/>
    </row>
    <row r="38" spans="1:18" x14ac:dyDescent="0.25">
      <c r="A38" s="137">
        <v>22</v>
      </c>
      <c r="B38" s="141"/>
      <c r="D38" s="204">
        <f>Paarkür!I22</f>
        <v>8</v>
      </c>
      <c r="E38" t="str">
        <f>Paarkür!J22</f>
        <v>Paarkürname 8</v>
      </c>
      <c r="G38">
        <v>8</v>
      </c>
      <c r="H38" t="str">
        <f>Kleingruppen!I44</f>
        <v>Kleingruppenkür 8</v>
      </c>
      <c r="M38" s="263"/>
      <c r="N38" t="str">
        <f>IF(Anmeldeformular!$C17="","",Anmeldeformular!$B17)</f>
        <v/>
      </c>
      <c r="O38" s="265">
        <v>8</v>
      </c>
      <c r="R38" s="205"/>
    </row>
    <row r="39" spans="1:18" x14ac:dyDescent="0.25">
      <c r="A39" s="137">
        <v>23</v>
      </c>
      <c r="B39" s="141"/>
      <c r="D39" s="204">
        <f>Paarkür!C27</f>
        <v>9</v>
      </c>
      <c r="E39" t="str">
        <f>Paarkür!D27</f>
        <v>Paarkürname 9</v>
      </c>
      <c r="M39" s="263"/>
      <c r="N39" t="str">
        <f>IF(Anmeldeformular!$C18="","",Anmeldeformular!$B18)</f>
        <v/>
      </c>
      <c r="O39" s="265">
        <v>9</v>
      </c>
      <c r="R39" s="205"/>
    </row>
    <row r="40" spans="1:18" x14ac:dyDescent="0.25">
      <c r="A40" s="137">
        <v>24</v>
      </c>
      <c r="B40" s="141"/>
      <c r="D40" s="204">
        <f>Paarkür!I27</f>
        <v>10</v>
      </c>
      <c r="E40" t="str">
        <f>Paarkür!J27</f>
        <v>Paarkürname 10</v>
      </c>
      <c r="M40" s="263"/>
      <c r="N40" t="str">
        <f>IF(Anmeldeformular!$C19="","",Anmeldeformular!$B19)</f>
        <v/>
      </c>
      <c r="O40" s="265">
        <v>10</v>
      </c>
      <c r="R40" s="205"/>
    </row>
    <row r="41" spans="1:18" x14ac:dyDescent="0.25">
      <c r="A41" s="137">
        <v>25</v>
      </c>
      <c r="B41" s="141"/>
      <c r="D41" s="204">
        <f>Paarkür!C32</f>
        <v>11</v>
      </c>
      <c r="E41" t="str">
        <f>Paarkür!D32</f>
        <v>Paarkürname 11</v>
      </c>
      <c r="M41" s="263"/>
      <c r="N41" t="str">
        <f>IF(Anmeldeformular!$C20="","",Anmeldeformular!$B20)</f>
        <v/>
      </c>
      <c r="O41" s="265">
        <v>11</v>
      </c>
      <c r="R41" s="205"/>
    </row>
    <row r="42" spans="1:18" x14ac:dyDescent="0.25">
      <c r="A42" s="137">
        <v>26</v>
      </c>
      <c r="B42" s="141"/>
      <c r="D42" s="204">
        <f>Paarkür!I32</f>
        <v>12</v>
      </c>
      <c r="E42" t="str">
        <f>Paarkür!J32</f>
        <v>Paarkürname 12</v>
      </c>
      <c r="M42" s="263"/>
      <c r="N42" t="str">
        <f>IF(Anmeldeformular!$C21="","",Anmeldeformular!$B21)</f>
        <v/>
      </c>
      <c r="O42" s="265">
        <v>12</v>
      </c>
      <c r="R42" s="205"/>
    </row>
    <row r="43" spans="1:18" x14ac:dyDescent="0.25">
      <c r="A43" s="137">
        <v>27</v>
      </c>
      <c r="B43" s="141"/>
      <c r="D43" s="204">
        <f>Paarkür!C37</f>
        <v>13</v>
      </c>
      <c r="E43" t="str">
        <f>Paarkür!D37</f>
        <v>Paarkürname 13</v>
      </c>
      <c r="M43" s="263"/>
      <c r="N43" t="str">
        <f>IF(Anmeldeformular!$C22="","",Anmeldeformular!$B22)</f>
        <v/>
      </c>
      <c r="O43" s="265">
        <v>13</v>
      </c>
      <c r="R43" s="205"/>
    </row>
    <row r="44" spans="1:18" x14ac:dyDescent="0.25">
      <c r="A44" s="137">
        <v>28</v>
      </c>
      <c r="B44" s="141"/>
      <c r="D44" s="204">
        <f>Paarkür!I37</f>
        <v>14</v>
      </c>
      <c r="E44" t="str">
        <f>Paarkür!J37</f>
        <v>Paarkürname 14</v>
      </c>
      <c r="M44" s="263"/>
      <c r="N44" t="str">
        <f>IF(Anmeldeformular!$C23="","",Anmeldeformular!$B23)</f>
        <v/>
      </c>
      <c r="O44" s="265">
        <v>14</v>
      </c>
      <c r="R44" s="205"/>
    </row>
    <row r="45" spans="1:18" x14ac:dyDescent="0.25">
      <c r="A45" s="137">
        <v>29</v>
      </c>
      <c r="B45" s="141"/>
      <c r="D45" s="204">
        <f>Paarkür!C42</f>
        <v>15</v>
      </c>
      <c r="E45" t="str">
        <f>Paarkür!D42</f>
        <v>Paarkürname 15</v>
      </c>
      <c r="M45" s="263"/>
      <c r="N45" t="str">
        <f>IF(Anmeldeformular!$C24="","",Anmeldeformular!$B24)</f>
        <v/>
      </c>
      <c r="O45" s="265">
        <v>15</v>
      </c>
      <c r="R45" s="205"/>
    </row>
    <row r="46" spans="1:18" x14ac:dyDescent="0.25">
      <c r="A46" s="137">
        <v>30</v>
      </c>
      <c r="B46" s="141"/>
      <c r="D46" s="204">
        <f>Paarkür!I42</f>
        <v>16</v>
      </c>
      <c r="E46" t="str">
        <f>Paarkür!J42</f>
        <v>Paarkürname 16</v>
      </c>
      <c r="M46" s="263"/>
      <c r="N46" t="str">
        <f>IF(Anmeldeformular!$C25="","",Anmeldeformular!$B25)</f>
        <v/>
      </c>
      <c r="O46" s="265">
        <v>16</v>
      </c>
      <c r="R46" s="205"/>
    </row>
    <row r="47" spans="1:18" x14ac:dyDescent="0.25">
      <c r="A47" s="137">
        <v>31</v>
      </c>
      <c r="B47" s="141"/>
      <c r="D47" s="204">
        <f>Paarkür!C47</f>
        <v>17</v>
      </c>
      <c r="E47" t="str">
        <f>Paarkür!D47</f>
        <v>Paarkürname 17</v>
      </c>
      <c r="M47" s="263"/>
      <c r="N47" t="str">
        <f>IF(Anmeldeformular!$C26="","",Anmeldeformular!$B26)</f>
        <v/>
      </c>
      <c r="O47" s="265">
        <v>17</v>
      </c>
      <c r="R47" s="205"/>
    </row>
    <row r="48" spans="1:18" x14ac:dyDescent="0.25">
      <c r="A48" s="137">
        <v>32</v>
      </c>
      <c r="B48" s="141"/>
      <c r="D48" s="204">
        <f>Paarkür!I47</f>
        <v>18</v>
      </c>
      <c r="E48" t="str">
        <f>Paarkür!J47</f>
        <v>Paarkürname 18</v>
      </c>
      <c r="M48" s="263"/>
      <c r="N48" t="str">
        <f>IF(Anmeldeformular!$C27="","",Anmeldeformular!$B27)</f>
        <v/>
      </c>
      <c r="O48" s="265">
        <v>18</v>
      </c>
      <c r="R48" s="205"/>
    </row>
    <row r="49" spans="1:18" x14ac:dyDescent="0.25">
      <c r="A49" s="137">
        <v>33</v>
      </c>
      <c r="B49" s="141"/>
      <c r="D49" s="204">
        <f>Paarkür!C52</f>
        <v>19</v>
      </c>
      <c r="E49" t="str">
        <f>Paarkür!D52</f>
        <v>Paarkürname 19</v>
      </c>
      <c r="M49" s="263"/>
      <c r="N49" t="str">
        <f>IF(Anmeldeformular!$C28="","",Anmeldeformular!$B28)</f>
        <v/>
      </c>
      <c r="O49" s="265">
        <v>19</v>
      </c>
      <c r="R49" s="205"/>
    </row>
    <row r="50" spans="1:18" x14ac:dyDescent="0.25">
      <c r="A50" s="137">
        <v>34</v>
      </c>
      <c r="B50" s="141"/>
      <c r="D50" s="204">
        <f>Paarkür!I52</f>
        <v>20</v>
      </c>
      <c r="E50" t="str">
        <f>Paarkür!J52</f>
        <v>Paarkürname 20</v>
      </c>
      <c r="M50" s="263"/>
      <c r="N50" t="str">
        <f>IF(Anmeldeformular!$C29="","",Anmeldeformular!$B29)</f>
        <v/>
      </c>
      <c r="O50" s="265">
        <v>20</v>
      </c>
      <c r="R50" s="205"/>
    </row>
    <row r="51" spans="1:18" x14ac:dyDescent="0.25">
      <c r="A51" s="137">
        <v>35</v>
      </c>
      <c r="B51" s="141"/>
      <c r="D51" s="204">
        <f>Paarkür!C57</f>
        <v>21</v>
      </c>
      <c r="E51" t="str">
        <f>Paarkür!D57</f>
        <v>Paarkürname 21</v>
      </c>
      <c r="M51" s="263"/>
      <c r="N51" t="str">
        <f>IF(Anmeldeformular!$C30="","",Anmeldeformular!$B30)</f>
        <v/>
      </c>
      <c r="O51" s="265">
        <v>21</v>
      </c>
      <c r="R51" s="205"/>
    </row>
    <row r="52" spans="1:18" x14ac:dyDescent="0.25">
      <c r="A52" s="137">
        <v>36</v>
      </c>
      <c r="B52" s="141"/>
      <c r="D52" s="204">
        <f>Paarkür!I57</f>
        <v>22</v>
      </c>
      <c r="E52" t="str">
        <f>Paarkür!J57</f>
        <v>Paarkürname 22</v>
      </c>
      <c r="M52" s="263"/>
      <c r="N52" t="str">
        <f>IF(Anmeldeformular!$C31="","",Anmeldeformular!$B31)</f>
        <v/>
      </c>
      <c r="O52" s="265">
        <v>22</v>
      </c>
      <c r="R52" s="205"/>
    </row>
    <row r="53" spans="1:18" x14ac:dyDescent="0.25">
      <c r="A53" s="137">
        <v>37</v>
      </c>
      <c r="B53" s="141"/>
      <c r="D53" s="204">
        <f>Paarkür!C62</f>
        <v>23</v>
      </c>
      <c r="E53" t="str">
        <f>Paarkür!D62</f>
        <v>Paarkürname 23</v>
      </c>
      <c r="M53" s="263"/>
      <c r="N53" t="str">
        <f>IF(Anmeldeformular!$C32="","",Anmeldeformular!$B32)</f>
        <v/>
      </c>
      <c r="O53" s="265">
        <v>23</v>
      </c>
      <c r="R53" s="205"/>
    </row>
    <row r="54" spans="1:18" x14ac:dyDescent="0.25">
      <c r="A54" s="137">
        <v>38</v>
      </c>
      <c r="B54" s="141"/>
      <c r="D54" s="204">
        <f>Paarkür!I62</f>
        <v>24</v>
      </c>
      <c r="E54" t="str">
        <f>Paarkür!J62</f>
        <v>Paarkürname 24</v>
      </c>
      <c r="M54" s="263"/>
      <c r="N54" t="str">
        <f>IF(Anmeldeformular!$C33="","",Anmeldeformular!$B33)</f>
        <v/>
      </c>
      <c r="O54" s="265">
        <v>24</v>
      </c>
      <c r="R54" s="205"/>
    </row>
    <row r="55" spans="1:18" x14ac:dyDescent="0.25">
      <c r="A55" s="137">
        <v>39</v>
      </c>
      <c r="B55" s="141"/>
      <c r="D55" s="204"/>
      <c r="M55" s="263"/>
      <c r="N55" t="str">
        <f>IF(Anmeldeformular!$C34="","",Anmeldeformular!$B34)</f>
        <v/>
      </c>
      <c r="O55" s="265">
        <v>25</v>
      </c>
      <c r="R55" s="205"/>
    </row>
    <row r="56" spans="1:18" x14ac:dyDescent="0.25">
      <c r="A56" s="137">
        <v>40</v>
      </c>
      <c r="B56" s="141"/>
      <c r="D56" s="204"/>
      <c r="M56" s="263"/>
      <c r="N56" t="str">
        <f>IF(Anmeldeformular!$C35="","",Anmeldeformular!$B35)</f>
        <v/>
      </c>
      <c r="O56" s="265">
        <v>26</v>
      </c>
      <c r="R56" s="205"/>
    </row>
    <row r="57" spans="1:18" x14ac:dyDescent="0.25">
      <c r="A57" s="137">
        <v>41</v>
      </c>
      <c r="B57" s="141"/>
      <c r="D57" s="204"/>
      <c r="M57" s="263"/>
      <c r="N57" t="str">
        <f>IF(Anmeldeformular!$C36="","",Anmeldeformular!$B36)</f>
        <v/>
      </c>
      <c r="O57" s="265">
        <v>27</v>
      </c>
      <c r="R57" s="205"/>
    </row>
    <row r="58" spans="1:18" x14ac:dyDescent="0.25">
      <c r="A58" s="137">
        <v>42</v>
      </c>
      <c r="B58" s="141"/>
      <c r="D58" s="204"/>
      <c r="M58" s="263"/>
      <c r="N58" t="str">
        <f>IF(Anmeldeformular!$C37="","",Anmeldeformular!$B37)</f>
        <v/>
      </c>
      <c r="O58" s="265">
        <v>28</v>
      </c>
      <c r="R58" s="205"/>
    </row>
    <row r="59" spans="1:18" x14ac:dyDescent="0.25">
      <c r="A59" s="137">
        <v>43</v>
      </c>
      <c r="B59" s="141"/>
      <c r="D59" s="204"/>
      <c r="M59" s="263"/>
      <c r="N59" t="str">
        <f>IF(Anmeldeformular!$C38="","",Anmeldeformular!$B38)</f>
        <v/>
      </c>
      <c r="O59" s="265">
        <v>29</v>
      </c>
      <c r="R59" s="205"/>
    </row>
    <row r="60" spans="1:18" x14ac:dyDescent="0.25">
      <c r="A60" s="137">
        <v>44</v>
      </c>
      <c r="B60" s="141"/>
      <c r="D60" s="204"/>
      <c r="M60" s="263"/>
      <c r="N60" t="str">
        <f>IF(Anmeldeformular!$C39="","",Anmeldeformular!$B39)</f>
        <v/>
      </c>
      <c r="O60" s="265">
        <v>30</v>
      </c>
      <c r="R60" s="205"/>
    </row>
    <row r="61" spans="1:18" x14ac:dyDescent="0.25">
      <c r="A61" s="137">
        <v>45</v>
      </c>
      <c r="B61" s="141"/>
      <c r="D61" s="204"/>
      <c r="M61" s="263"/>
      <c r="N61" t="str">
        <f>IF(Anmeldeformular!$C40="","",Anmeldeformular!$B40)</f>
        <v/>
      </c>
      <c r="O61" s="265">
        <v>31</v>
      </c>
      <c r="R61" s="205"/>
    </row>
    <row r="62" spans="1:18" x14ac:dyDescent="0.25">
      <c r="A62" s="137">
        <v>46</v>
      </c>
      <c r="B62" s="141"/>
      <c r="D62" s="204"/>
      <c r="M62" s="263"/>
      <c r="N62" t="str">
        <f>IF(Anmeldeformular!$C41="","",Anmeldeformular!$B41)</f>
        <v/>
      </c>
      <c r="O62" s="265">
        <v>32</v>
      </c>
      <c r="R62" s="205"/>
    </row>
    <row r="63" spans="1:18" x14ac:dyDescent="0.25">
      <c r="A63" s="137">
        <v>47</v>
      </c>
      <c r="B63" s="141"/>
      <c r="D63" s="204"/>
      <c r="M63" s="263"/>
      <c r="N63" t="str">
        <f>IF(Anmeldeformular!$C42="","",Anmeldeformular!$B42)</f>
        <v/>
      </c>
      <c r="O63" s="265">
        <v>33</v>
      </c>
      <c r="R63" s="205"/>
    </row>
    <row r="64" spans="1:18" x14ac:dyDescent="0.25">
      <c r="A64" s="137">
        <v>48</v>
      </c>
      <c r="B64" s="141"/>
      <c r="D64" s="204"/>
      <c r="M64" s="263"/>
      <c r="N64" t="str">
        <f>IF(Anmeldeformular!$C43="","",Anmeldeformular!$B43)</f>
        <v/>
      </c>
      <c r="O64" s="265">
        <v>34</v>
      </c>
      <c r="R64" s="205"/>
    </row>
    <row r="65" spans="1:18" x14ac:dyDescent="0.25">
      <c r="A65" s="137">
        <v>49</v>
      </c>
      <c r="B65" s="141"/>
      <c r="D65" s="204"/>
      <c r="M65" s="263"/>
      <c r="N65" t="str">
        <f>IF(Anmeldeformular!$C44="","",Anmeldeformular!$B44)</f>
        <v/>
      </c>
      <c r="O65" s="265">
        <v>35</v>
      </c>
      <c r="R65" s="205"/>
    </row>
    <row r="66" spans="1:18" x14ac:dyDescent="0.25">
      <c r="A66" s="137">
        <v>50</v>
      </c>
      <c r="B66" s="141"/>
      <c r="D66" s="204"/>
      <c r="M66" s="263"/>
      <c r="N66" t="str">
        <f>IF(Anmeldeformular!$C45="","",Anmeldeformular!$B45)</f>
        <v/>
      </c>
      <c r="O66" s="265">
        <v>36</v>
      </c>
      <c r="R66" s="205"/>
    </row>
    <row r="67" spans="1:18" x14ac:dyDescent="0.25">
      <c r="A67" s="137">
        <v>51</v>
      </c>
      <c r="B67" s="141"/>
      <c r="D67" s="204"/>
      <c r="M67" s="263"/>
      <c r="N67" t="str">
        <f>IF(Anmeldeformular!$C46="","",Anmeldeformular!$B46)</f>
        <v/>
      </c>
      <c r="O67" s="265">
        <v>37</v>
      </c>
      <c r="R67" s="205"/>
    </row>
    <row r="68" spans="1:18" x14ac:dyDescent="0.25">
      <c r="A68" s="137">
        <v>52</v>
      </c>
      <c r="B68" s="141"/>
      <c r="D68" s="204"/>
      <c r="M68" s="263"/>
      <c r="N68" t="str">
        <f>IF(Anmeldeformular!$C47="","",Anmeldeformular!$B47)</f>
        <v/>
      </c>
      <c r="O68" s="265">
        <v>38</v>
      </c>
      <c r="R68" s="205"/>
    </row>
    <row r="69" spans="1:18" x14ac:dyDescent="0.25">
      <c r="A69" s="137">
        <v>53</v>
      </c>
      <c r="B69" s="141"/>
      <c r="D69" s="204"/>
      <c r="M69" s="263"/>
      <c r="N69" t="str">
        <f>IF(Anmeldeformular!$C48="","",Anmeldeformular!$B48)</f>
        <v/>
      </c>
      <c r="O69" s="265">
        <v>39</v>
      </c>
      <c r="R69" s="205"/>
    </row>
    <row r="70" spans="1:18" x14ac:dyDescent="0.25">
      <c r="A70" s="137">
        <v>54</v>
      </c>
      <c r="B70" s="141"/>
      <c r="D70" s="204"/>
      <c r="M70" s="263"/>
      <c r="N70" t="str">
        <f>IF(Anmeldeformular!$C49="","",Anmeldeformular!$B49)</f>
        <v/>
      </c>
      <c r="O70" s="265">
        <v>40</v>
      </c>
      <c r="R70" s="205"/>
    </row>
    <row r="71" spans="1:18" x14ac:dyDescent="0.25">
      <c r="A71" s="137">
        <v>55</v>
      </c>
      <c r="B71" s="141"/>
      <c r="D71" s="204"/>
      <c r="M71" s="263"/>
      <c r="N71" t="str">
        <f>IF(Anmeldeformular!$C50="","",Anmeldeformular!$B50)</f>
        <v/>
      </c>
      <c r="O71" s="265">
        <v>41</v>
      </c>
      <c r="R71" s="205"/>
    </row>
    <row r="72" spans="1:18" x14ac:dyDescent="0.25">
      <c r="A72" s="137">
        <v>56</v>
      </c>
      <c r="B72" s="141"/>
      <c r="D72" s="204"/>
      <c r="M72" s="263"/>
      <c r="N72" t="str">
        <f>IF(Anmeldeformular!$C51="","",Anmeldeformular!$B51)</f>
        <v/>
      </c>
      <c r="O72" s="265">
        <v>42</v>
      </c>
      <c r="R72" s="205"/>
    </row>
    <row r="73" spans="1:18" x14ac:dyDescent="0.25">
      <c r="A73" s="137">
        <v>57</v>
      </c>
      <c r="B73" s="141"/>
      <c r="D73" s="204"/>
      <c r="M73" s="263"/>
      <c r="N73" t="str">
        <f>IF(Anmeldeformular!$C52="","",Anmeldeformular!$B52)</f>
        <v/>
      </c>
      <c r="O73" s="265">
        <v>43</v>
      </c>
      <c r="R73" s="205"/>
    </row>
    <row r="74" spans="1:18" x14ac:dyDescent="0.25">
      <c r="A74" s="137">
        <v>58</v>
      </c>
      <c r="B74" s="141"/>
      <c r="D74" s="204"/>
      <c r="M74" s="263"/>
      <c r="N74" t="str">
        <f>IF(Anmeldeformular!$C53="","",Anmeldeformular!$B53)</f>
        <v/>
      </c>
      <c r="O74" s="265">
        <v>44</v>
      </c>
      <c r="R74" s="205"/>
    </row>
    <row r="75" spans="1:18" x14ac:dyDescent="0.25">
      <c r="A75" s="137">
        <v>59</v>
      </c>
      <c r="B75" s="141"/>
      <c r="D75" s="204"/>
      <c r="M75" s="263"/>
      <c r="N75" t="str">
        <f>IF(Anmeldeformular!$C54="","",Anmeldeformular!$B54)</f>
        <v/>
      </c>
      <c r="O75" s="265">
        <v>45</v>
      </c>
      <c r="R75" s="205"/>
    </row>
    <row r="76" spans="1:18" x14ac:dyDescent="0.25">
      <c r="A76" s="137">
        <v>60</v>
      </c>
      <c r="B76" s="141"/>
      <c r="D76" s="204"/>
      <c r="M76" s="263"/>
      <c r="N76" t="str">
        <f>IF(Anmeldeformular!$C55="","",Anmeldeformular!$B55)</f>
        <v/>
      </c>
      <c r="O76" s="265">
        <v>46</v>
      </c>
      <c r="R76" s="205"/>
    </row>
    <row r="77" spans="1:18" x14ac:dyDescent="0.25">
      <c r="A77" s="137">
        <v>61</v>
      </c>
      <c r="B77" s="141"/>
      <c r="D77" s="204"/>
      <c r="M77" s="263"/>
      <c r="N77" t="str">
        <f>IF(Anmeldeformular!$C56="","",Anmeldeformular!$B56)</f>
        <v/>
      </c>
      <c r="O77" s="265">
        <v>47</v>
      </c>
      <c r="R77" s="205"/>
    </row>
    <row r="78" spans="1:18" x14ac:dyDescent="0.25">
      <c r="A78" s="137">
        <v>62</v>
      </c>
      <c r="B78" s="141"/>
      <c r="D78" s="204"/>
      <c r="M78" s="263"/>
      <c r="N78" t="str">
        <f>IF(Anmeldeformular!$C57="","",Anmeldeformular!$B57)</f>
        <v/>
      </c>
      <c r="O78" s="265">
        <v>48</v>
      </c>
      <c r="R78" s="205"/>
    </row>
    <row r="79" spans="1:18" x14ac:dyDescent="0.25">
      <c r="A79" s="137">
        <v>63</v>
      </c>
      <c r="B79" s="141"/>
      <c r="D79" s="204"/>
      <c r="M79" s="263"/>
      <c r="N79" t="str">
        <f>IF(Anmeldeformular!$C58="","",Anmeldeformular!$B58)</f>
        <v/>
      </c>
      <c r="O79" s="265">
        <v>49</v>
      </c>
      <c r="R79" s="205"/>
    </row>
    <row r="80" spans="1:18" x14ac:dyDescent="0.25">
      <c r="A80" s="137">
        <v>64</v>
      </c>
      <c r="B80" s="141"/>
      <c r="D80" s="204"/>
      <c r="M80" s="263"/>
      <c r="N80" t="str">
        <f>IF(Anmeldeformular!$C59="","",Anmeldeformular!$B59)</f>
        <v/>
      </c>
      <c r="O80" s="265">
        <v>50</v>
      </c>
      <c r="R80" s="205"/>
    </row>
    <row r="81" spans="1:18" x14ac:dyDescent="0.25">
      <c r="A81" s="137">
        <v>65</v>
      </c>
      <c r="B81" s="141"/>
      <c r="D81" s="204"/>
      <c r="M81" s="263"/>
      <c r="N81" t="str">
        <f>IF(Anmeldeformular!$C60="","",Anmeldeformular!$B60)</f>
        <v/>
      </c>
      <c r="O81" s="265">
        <v>51</v>
      </c>
      <c r="R81" s="205"/>
    </row>
    <row r="82" spans="1:18" x14ac:dyDescent="0.25">
      <c r="A82" s="137">
        <v>66</v>
      </c>
      <c r="B82" s="141"/>
      <c r="D82" s="204"/>
      <c r="M82" s="263"/>
      <c r="N82" t="str">
        <f>IF(Anmeldeformular!$C61="","",Anmeldeformular!$B61)</f>
        <v/>
      </c>
      <c r="O82" s="265">
        <v>52</v>
      </c>
      <c r="R82" s="205"/>
    </row>
    <row r="83" spans="1:18" x14ac:dyDescent="0.25">
      <c r="A83" s="137">
        <v>67</v>
      </c>
      <c r="B83" s="141"/>
      <c r="D83" s="204"/>
      <c r="M83" s="263"/>
      <c r="N83" t="str">
        <f>IF(Anmeldeformular!$C62="","",Anmeldeformular!$B62)</f>
        <v/>
      </c>
      <c r="O83" s="265">
        <v>53</v>
      </c>
      <c r="R83" s="205"/>
    </row>
    <row r="84" spans="1:18" x14ac:dyDescent="0.25">
      <c r="A84" s="137">
        <v>68</v>
      </c>
      <c r="B84" s="141"/>
      <c r="D84" s="204"/>
      <c r="M84" s="263"/>
      <c r="N84" t="str">
        <f>IF(Anmeldeformular!$C63="","",Anmeldeformular!$B63)</f>
        <v/>
      </c>
      <c r="O84" s="265">
        <v>54</v>
      </c>
      <c r="R84" s="205"/>
    </row>
    <row r="85" spans="1:18" x14ac:dyDescent="0.25">
      <c r="A85" s="137">
        <v>69</v>
      </c>
      <c r="B85" s="141"/>
      <c r="D85" s="204"/>
      <c r="M85" s="263"/>
      <c r="N85" t="str">
        <f>IF(Anmeldeformular!$C64="","",Anmeldeformular!$B64)</f>
        <v/>
      </c>
      <c r="O85" s="265">
        <v>55</v>
      </c>
      <c r="R85" s="205"/>
    </row>
    <row r="86" spans="1:18" ht="15.75" thickBot="1" x14ac:dyDescent="0.3">
      <c r="A86" s="137">
        <v>70</v>
      </c>
      <c r="B86" s="141"/>
      <c r="D86" s="204"/>
      <c r="F86" s="209"/>
      <c r="H86" s="209"/>
      <c r="M86" s="263"/>
      <c r="N86" t="str">
        <f>IF(Anmeldeformular!$C65="","",Anmeldeformular!$B65)</f>
        <v/>
      </c>
      <c r="O86" s="265">
        <v>56</v>
      </c>
      <c r="R86" s="205"/>
    </row>
    <row r="87" spans="1:18" x14ac:dyDescent="0.25">
      <c r="A87" s="137">
        <v>71</v>
      </c>
      <c r="B87" s="141"/>
      <c r="M87" s="263"/>
      <c r="N87" t="str">
        <f>IF(Anmeldeformular!$C66="","",Anmeldeformular!$B66)</f>
        <v/>
      </c>
      <c r="O87" s="265">
        <v>57</v>
      </c>
      <c r="R87" s="205"/>
    </row>
    <row r="88" spans="1:18" x14ac:dyDescent="0.25">
      <c r="A88" s="137">
        <v>72</v>
      </c>
      <c r="B88" s="141"/>
      <c r="M88" s="263"/>
      <c r="N88" t="str">
        <f>IF(Anmeldeformular!$C67="","",Anmeldeformular!$B67)</f>
        <v/>
      </c>
      <c r="O88" s="265">
        <v>58</v>
      </c>
      <c r="R88" s="205"/>
    </row>
    <row r="89" spans="1:18" x14ac:dyDescent="0.25">
      <c r="A89" s="137">
        <v>73</v>
      </c>
      <c r="B89" s="141"/>
      <c r="M89" s="263"/>
      <c r="N89" t="str">
        <f>IF(Anmeldeformular!$C68="","",Anmeldeformular!$B68)</f>
        <v/>
      </c>
      <c r="O89" s="265">
        <v>59</v>
      </c>
      <c r="R89" s="205"/>
    </row>
    <row r="90" spans="1:18" x14ac:dyDescent="0.25">
      <c r="A90" s="137">
        <v>74</v>
      </c>
      <c r="B90" s="141"/>
      <c r="M90" s="263"/>
      <c r="N90" t="str">
        <f>IF(Anmeldeformular!$C69="","",Anmeldeformular!$B69)</f>
        <v/>
      </c>
      <c r="O90" s="265">
        <v>60</v>
      </c>
      <c r="R90" s="205"/>
    </row>
    <row r="91" spans="1:18" x14ac:dyDescent="0.25">
      <c r="A91" s="137">
        <v>75</v>
      </c>
      <c r="B91" s="141"/>
      <c r="M91" s="263"/>
      <c r="N91" t="str">
        <f>IF(Anmeldeformular!$C70="","",Anmeldeformular!$B70)</f>
        <v/>
      </c>
      <c r="O91" s="265">
        <v>61</v>
      </c>
      <c r="R91" s="205"/>
    </row>
    <row r="92" spans="1:18" x14ac:dyDescent="0.25">
      <c r="A92" s="137">
        <v>76</v>
      </c>
      <c r="B92" s="141"/>
      <c r="M92" s="263"/>
      <c r="N92" t="str">
        <f>IF(Anmeldeformular!$C71="","",Anmeldeformular!$B71)</f>
        <v/>
      </c>
      <c r="O92" s="265">
        <v>62</v>
      </c>
      <c r="R92" s="205"/>
    </row>
    <row r="93" spans="1:18" x14ac:dyDescent="0.25">
      <c r="A93" s="137">
        <v>77</v>
      </c>
      <c r="B93" s="141"/>
      <c r="M93" s="263"/>
      <c r="N93" t="str">
        <f>IF(Anmeldeformular!$C72="","",Anmeldeformular!$B72)</f>
        <v/>
      </c>
      <c r="O93" s="265">
        <v>63</v>
      </c>
      <c r="R93" s="205"/>
    </row>
    <row r="94" spans="1:18" x14ac:dyDescent="0.25">
      <c r="A94" s="137">
        <v>78</v>
      </c>
      <c r="B94" s="141"/>
      <c r="M94" s="263"/>
      <c r="N94" t="str">
        <f>IF(Anmeldeformular!$C73="","",Anmeldeformular!$B73)</f>
        <v/>
      </c>
      <c r="O94" s="265">
        <v>64</v>
      </c>
      <c r="R94" s="205"/>
    </row>
    <row r="95" spans="1:18" x14ac:dyDescent="0.25">
      <c r="A95" s="137">
        <v>79</v>
      </c>
      <c r="B95" s="141"/>
      <c r="M95" s="263"/>
      <c r="N95" t="str">
        <f>IF(Anmeldeformular!$C74="","",Anmeldeformular!$B74)</f>
        <v/>
      </c>
      <c r="O95" s="265">
        <v>65</v>
      </c>
      <c r="R95" s="205"/>
    </row>
    <row r="96" spans="1:18" x14ac:dyDescent="0.25">
      <c r="A96" s="137">
        <v>80</v>
      </c>
      <c r="B96" s="141"/>
      <c r="M96" s="263"/>
      <c r="N96" t="str">
        <f>IF(Anmeldeformular!$C75="","",Anmeldeformular!$B75)</f>
        <v/>
      </c>
      <c r="O96" s="265">
        <v>66</v>
      </c>
      <c r="R96" s="205"/>
    </row>
    <row r="97" spans="1:18" x14ac:dyDescent="0.25">
      <c r="A97" s="137">
        <v>81</v>
      </c>
      <c r="B97" s="141"/>
      <c r="M97" s="263"/>
      <c r="N97" t="str">
        <f>IF(Anmeldeformular!$C76="","",Anmeldeformular!$B76)</f>
        <v/>
      </c>
      <c r="O97" s="265">
        <v>67</v>
      </c>
      <c r="R97" s="205"/>
    </row>
    <row r="98" spans="1:18" x14ac:dyDescent="0.25">
      <c r="A98" s="137">
        <v>82</v>
      </c>
      <c r="B98" s="141"/>
      <c r="M98" s="263"/>
      <c r="N98" t="str">
        <f>IF(Anmeldeformular!$C77="","",Anmeldeformular!$B77)</f>
        <v/>
      </c>
      <c r="O98" s="265">
        <v>68</v>
      </c>
      <c r="R98" s="205"/>
    </row>
    <row r="99" spans="1:18" x14ac:dyDescent="0.25">
      <c r="A99" s="137">
        <v>83</v>
      </c>
      <c r="B99" s="141"/>
      <c r="M99" s="263"/>
      <c r="N99" t="str">
        <f>IF(Anmeldeformular!$C78="","",Anmeldeformular!$B78)</f>
        <v/>
      </c>
      <c r="O99" s="265">
        <v>69</v>
      </c>
      <c r="R99" s="205"/>
    </row>
    <row r="100" spans="1:18" x14ac:dyDescent="0.25">
      <c r="A100" s="137">
        <v>84</v>
      </c>
      <c r="B100" s="141"/>
      <c r="M100" s="263"/>
      <c r="N100" t="str">
        <f>IF(Anmeldeformular!$C79="","",Anmeldeformular!$B79)</f>
        <v/>
      </c>
      <c r="O100" s="265">
        <v>70</v>
      </c>
      <c r="R100" s="205"/>
    </row>
    <row r="101" spans="1:18" x14ac:dyDescent="0.25">
      <c r="A101" s="137">
        <v>85</v>
      </c>
      <c r="B101" s="141"/>
      <c r="M101" s="263"/>
      <c r="N101" t="str">
        <f>IF(Anmeldeformular!$C80="","",Anmeldeformular!$B80)</f>
        <v/>
      </c>
      <c r="O101" s="265">
        <v>71</v>
      </c>
      <c r="R101" s="205"/>
    </row>
    <row r="102" spans="1:18" x14ac:dyDescent="0.25">
      <c r="A102" s="137">
        <v>86</v>
      </c>
      <c r="B102" s="141"/>
      <c r="M102" s="263"/>
      <c r="N102" t="str">
        <f>IF(Anmeldeformular!$C81="","",Anmeldeformular!$B81)</f>
        <v/>
      </c>
      <c r="O102" s="265">
        <v>72</v>
      </c>
      <c r="R102" s="205"/>
    </row>
    <row r="103" spans="1:18" x14ac:dyDescent="0.25">
      <c r="A103" s="137">
        <v>87</v>
      </c>
      <c r="B103" s="141"/>
      <c r="M103" s="263"/>
      <c r="N103" t="str">
        <f>IF(Anmeldeformular!$C82="","",Anmeldeformular!$B82)</f>
        <v/>
      </c>
      <c r="O103" s="265">
        <v>73</v>
      </c>
      <c r="R103" s="205"/>
    </row>
    <row r="104" spans="1:18" x14ac:dyDescent="0.25">
      <c r="A104" s="137">
        <v>88</v>
      </c>
      <c r="B104" s="141"/>
      <c r="M104" s="263"/>
      <c r="N104" t="str">
        <f>IF(Anmeldeformular!$C83="","",Anmeldeformular!$B83)</f>
        <v/>
      </c>
      <c r="O104" s="265">
        <v>74</v>
      </c>
      <c r="R104" s="205"/>
    </row>
    <row r="105" spans="1:18" x14ac:dyDescent="0.25">
      <c r="A105" s="137">
        <v>89</v>
      </c>
      <c r="B105" s="141"/>
      <c r="M105" s="263"/>
      <c r="N105" t="str">
        <f>IF(Anmeldeformular!$C84="","",Anmeldeformular!$B84)</f>
        <v/>
      </c>
      <c r="O105" s="265">
        <v>75</v>
      </c>
      <c r="R105" s="205"/>
    </row>
    <row r="106" spans="1:18" x14ac:dyDescent="0.25">
      <c r="A106" s="137">
        <v>90</v>
      </c>
      <c r="B106" s="141"/>
      <c r="M106" s="263"/>
      <c r="N106" t="str">
        <f>IF(Anmeldeformular!$C85="","",Anmeldeformular!$B85)</f>
        <v/>
      </c>
      <c r="O106" s="265">
        <v>76</v>
      </c>
      <c r="R106" s="205"/>
    </row>
    <row r="107" spans="1:18" x14ac:dyDescent="0.25">
      <c r="A107" s="137">
        <v>91</v>
      </c>
      <c r="B107" s="141"/>
      <c r="M107" s="263"/>
      <c r="N107" t="str">
        <f>IF(Anmeldeformular!$C86="","",Anmeldeformular!$B86)</f>
        <v/>
      </c>
      <c r="O107" s="265">
        <v>77</v>
      </c>
      <c r="R107" s="205"/>
    </row>
    <row r="108" spans="1:18" x14ac:dyDescent="0.25">
      <c r="A108" s="137">
        <v>92</v>
      </c>
      <c r="B108" s="141"/>
      <c r="M108" s="263"/>
      <c r="N108" t="str">
        <f>IF(Anmeldeformular!$C87="","",Anmeldeformular!$B87)</f>
        <v/>
      </c>
      <c r="O108" s="265">
        <v>78</v>
      </c>
      <c r="R108" s="205"/>
    </row>
    <row r="109" spans="1:18" x14ac:dyDescent="0.25">
      <c r="A109" s="137">
        <v>93</v>
      </c>
      <c r="B109" s="141"/>
      <c r="M109" s="263"/>
      <c r="N109" t="str">
        <f>IF(Anmeldeformular!$C88="","",Anmeldeformular!$B88)</f>
        <v/>
      </c>
      <c r="O109" s="265">
        <v>79</v>
      </c>
      <c r="R109" s="205"/>
    </row>
    <row r="110" spans="1:18" x14ac:dyDescent="0.25">
      <c r="A110" s="137">
        <v>94</v>
      </c>
      <c r="B110" s="141"/>
      <c r="M110" s="263"/>
      <c r="N110" t="str">
        <f>IF(Anmeldeformular!$C89="","",Anmeldeformular!$B89)</f>
        <v/>
      </c>
      <c r="O110" s="265">
        <v>80</v>
      </c>
      <c r="R110" s="205"/>
    </row>
    <row r="111" spans="1:18" x14ac:dyDescent="0.25">
      <c r="A111" s="137">
        <v>95</v>
      </c>
      <c r="B111" s="141"/>
      <c r="M111" s="263"/>
      <c r="N111" t="str">
        <f>IF(Anmeldeformular!$C90="","",Anmeldeformular!$B90)</f>
        <v/>
      </c>
      <c r="O111" s="265">
        <v>81</v>
      </c>
      <c r="R111" s="205"/>
    </row>
    <row r="112" spans="1:18" x14ac:dyDescent="0.25">
      <c r="A112" s="137">
        <v>96</v>
      </c>
      <c r="B112" s="141"/>
      <c r="M112" s="263"/>
      <c r="N112" t="str">
        <f>IF(Anmeldeformular!$C91="","",Anmeldeformular!$B91)</f>
        <v/>
      </c>
      <c r="O112" s="265">
        <v>82</v>
      </c>
      <c r="R112" s="205"/>
    </row>
    <row r="113" spans="1:18" x14ac:dyDescent="0.25">
      <c r="A113" s="137">
        <v>97</v>
      </c>
      <c r="B113" s="141"/>
      <c r="M113" s="263"/>
      <c r="N113" t="str">
        <f>IF(Anmeldeformular!$C92="","",Anmeldeformular!$B92)</f>
        <v/>
      </c>
      <c r="O113" s="265">
        <v>83</v>
      </c>
      <c r="R113" s="205"/>
    </row>
    <row r="114" spans="1:18" x14ac:dyDescent="0.25">
      <c r="A114" s="137">
        <v>98</v>
      </c>
      <c r="B114" s="141"/>
      <c r="M114" s="263"/>
      <c r="N114" t="str">
        <f>IF(Anmeldeformular!$C93="","",Anmeldeformular!$B93)</f>
        <v/>
      </c>
      <c r="O114" s="265">
        <v>84</v>
      </c>
      <c r="R114" s="205"/>
    </row>
    <row r="115" spans="1:18" x14ac:dyDescent="0.25">
      <c r="A115" s="137">
        <v>99</v>
      </c>
      <c r="B115" s="141"/>
      <c r="M115" s="263"/>
      <c r="N115" t="str">
        <f>IF(Anmeldeformular!$C94="","",Anmeldeformular!$B94)</f>
        <v/>
      </c>
      <c r="O115" s="265">
        <v>85</v>
      </c>
      <c r="R115" s="205"/>
    </row>
    <row r="116" spans="1:18" ht="15.75" thickBot="1" x14ac:dyDescent="0.3">
      <c r="A116" s="139">
        <v>100</v>
      </c>
      <c r="B116" s="142"/>
      <c r="G116" s="209"/>
      <c r="I116" s="209"/>
      <c r="J116" s="209"/>
      <c r="K116" s="209"/>
      <c r="L116" s="209"/>
      <c r="M116" s="264"/>
      <c r="N116" t="str">
        <f>IF(Anmeldeformular!$C95="","",Anmeldeformular!$B95)</f>
        <v/>
      </c>
      <c r="O116" s="265">
        <v>86</v>
      </c>
      <c r="P116" s="209"/>
      <c r="Q116" s="209"/>
      <c r="R116" s="210"/>
    </row>
    <row r="117" spans="1:18" ht="15.75" thickTop="1" x14ac:dyDescent="0.25">
      <c r="M117" s="263"/>
      <c r="N117" t="str">
        <f>IF(Anmeldeformular!$C96="","",Anmeldeformular!$B96)</f>
        <v/>
      </c>
      <c r="O117" s="265">
        <v>87</v>
      </c>
    </row>
    <row r="118" spans="1:18" x14ac:dyDescent="0.25">
      <c r="M118" s="263"/>
      <c r="N118" t="str">
        <f>IF(Anmeldeformular!$C97="","",Anmeldeformular!$B97)</f>
        <v/>
      </c>
      <c r="O118" s="265">
        <v>88</v>
      </c>
    </row>
    <row r="119" spans="1:18" x14ac:dyDescent="0.25">
      <c r="M119" s="263"/>
      <c r="N119" t="str">
        <f>IF(Anmeldeformular!$C98="","",Anmeldeformular!$B98)</f>
        <v/>
      </c>
      <c r="O119" s="265">
        <v>89</v>
      </c>
    </row>
    <row r="120" spans="1:18" x14ac:dyDescent="0.25">
      <c r="M120" s="263"/>
      <c r="N120" t="str">
        <f>IF(Anmeldeformular!$C99="","",Anmeldeformular!$B99)</f>
        <v/>
      </c>
      <c r="O120" s="265">
        <v>90</v>
      </c>
    </row>
    <row r="121" spans="1:18" x14ac:dyDescent="0.25">
      <c r="M121" s="263"/>
      <c r="N121" t="str">
        <f>IF(Anmeldeformular!$C100="","",Anmeldeformular!$B100)</f>
        <v/>
      </c>
      <c r="O121" s="265">
        <v>91</v>
      </c>
    </row>
    <row r="122" spans="1:18" x14ac:dyDescent="0.25">
      <c r="M122" s="263"/>
      <c r="N122" t="str">
        <f>IF(Anmeldeformular!$C101="","",Anmeldeformular!$B101)</f>
        <v/>
      </c>
      <c r="O122" s="265">
        <v>92</v>
      </c>
    </row>
    <row r="123" spans="1:18" x14ac:dyDescent="0.25">
      <c r="M123" s="263"/>
      <c r="N123" t="str">
        <f>IF(Anmeldeformular!$C102="","",Anmeldeformular!$B102)</f>
        <v/>
      </c>
      <c r="O123" s="265">
        <v>93</v>
      </c>
    </row>
    <row r="124" spans="1:18" x14ac:dyDescent="0.25">
      <c r="M124" s="263"/>
      <c r="N124" t="str">
        <f>IF(Anmeldeformular!$C103="","",Anmeldeformular!$B103)</f>
        <v/>
      </c>
      <c r="O124" s="265">
        <v>94</v>
      </c>
    </row>
    <row r="125" spans="1:18" x14ac:dyDescent="0.25">
      <c r="M125" s="263"/>
      <c r="N125" t="str">
        <f>IF(Anmeldeformular!$C104="","",Anmeldeformular!$B104)</f>
        <v/>
      </c>
      <c r="O125" s="265">
        <v>95</v>
      </c>
    </row>
    <row r="126" spans="1:18" x14ac:dyDescent="0.25">
      <c r="M126" s="263"/>
      <c r="N126" t="str">
        <f>IF(Anmeldeformular!$C105="","",Anmeldeformular!$B105)</f>
        <v/>
      </c>
      <c r="O126" s="265">
        <v>96</v>
      </c>
    </row>
    <row r="127" spans="1:18" x14ac:dyDescent="0.25">
      <c r="M127" s="263"/>
      <c r="N127" t="str">
        <f>IF(Anmeldeformular!$C106="","",Anmeldeformular!$B106)</f>
        <v/>
      </c>
      <c r="O127" s="265">
        <v>97</v>
      </c>
    </row>
    <row r="128" spans="1:18" x14ac:dyDescent="0.25">
      <c r="M128" s="263"/>
      <c r="N128" t="str">
        <f>IF(Anmeldeformular!$C107="","",Anmeldeformular!$B107)</f>
        <v/>
      </c>
      <c r="O128" s="265">
        <v>98</v>
      </c>
    </row>
    <row r="129" spans="13:15" x14ac:dyDescent="0.25">
      <c r="M129" s="263"/>
      <c r="N129" t="str">
        <f>IF(Anmeldeformular!$C108="","",Anmeldeformular!$B108)</f>
        <v/>
      </c>
      <c r="O129" s="265">
        <v>99</v>
      </c>
    </row>
    <row r="130" spans="13:15" ht="15.75" thickBot="1" x14ac:dyDescent="0.3">
      <c r="M130" s="263"/>
      <c r="N130" t="str">
        <f>IF(Anmeldeformular!$C109="","",Anmeldeformular!$B109)</f>
        <v/>
      </c>
      <c r="O130" s="265">
        <v>100</v>
      </c>
    </row>
    <row r="131" spans="13:15" ht="15.75" thickTop="1" x14ac:dyDescent="0.25">
      <c r="N131" s="261"/>
      <c r="O131" s="261"/>
    </row>
  </sheetData>
  <mergeCells count="13">
    <mergeCell ref="F1:L1"/>
    <mergeCell ref="N1:O1"/>
    <mergeCell ref="A16:B16"/>
    <mergeCell ref="A2:B2"/>
    <mergeCell ref="A1:D1"/>
    <mergeCell ref="C2:D2"/>
    <mergeCell ref="A5:B5"/>
    <mergeCell ref="A8:B8"/>
    <mergeCell ref="D29:R29"/>
    <mergeCell ref="D30:E30"/>
    <mergeCell ref="G30:H30"/>
    <mergeCell ref="J30:K30"/>
    <mergeCell ref="N30:O3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E27D-5E49-4727-AF75-0E89CA487C15}">
  <dimension ref="A1:X109"/>
  <sheetViews>
    <sheetView topLeftCell="D1" workbookViewId="0">
      <selection activeCell="T4" sqref="T4"/>
    </sheetView>
  </sheetViews>
  <sheetFormatPr baseColWidth="10" defaultRowHeight="15" x14ac:dyDescent="0.25"/>
  <cols>
    <col min="1" max="1" width="4" style="200" bestFit="1" customWidth="1"/>
    <col min="2" max="2" width="19" bestFit="1" customWidth="1"/>
    <col min="3" max="3" width="9.140625" bestFit="1" customWidth="1"/>
    <col min="4" max="4" width="7.7109375" bestFit="1" customWidth="1"/>
    <col min="5" max="5" width="12.7109375" bestFit="1" customWidth="1"/>
    <col min="6" max="6" width="11.7109375" bestFit="1" customWidth="1"/>
    <col min="7" max="7" width="12.5703125" bestFit="1" customWidth="1"/>
    <col min="8" max="8" width="18.140625" bestFit="1" customWidth="1"/>
    <col min="9" max="10" width="8.5703125" bestFit="1" customWidth="1"/>
    <col min="11" max="11" width="14.7109375" bestFit="1" customWidth="1"/>
    <col min="12" max="13" width="8.5703125" bestFit="1" customWidth="1"/>
    <col min="14" max="15" width="8.5703125" customWidth="1"/>
    <col min="16" max="16" width="23.85546875" bestFit="1" customWidth="1"/>
    <col min="17" max="17" width="13.85546875" bestFit="1" customWidth="1"/>
    <col min="18" max="18" width="16.28515625" bestFit="1" customWidth="1"/>
    <col min="20" max="20" width="17.28515625" bestFit="1" customWidth="1"/>
    <col min="23" max="23" width="30.85546875" bestFit="1" customWidth="1"/>
    <col min="24" max="24" width="19.7109375" bestFit="1" customWidth="1"/>
  </cols>
  <sheetData>
    <row r="1" spans="1:24" ht="19.5" thickBot="1" x14ac:dyDescent="0.35">
      <c r="B1" s="325" t="s">
        <v>137</v>
      </c>
      <c r="C1" s="326"/>
      <c r="D1" s="326"/>
      <c r="E1" s="326"/>
      <c r="F1" s="326"/>
      <c r="G1" s="326"/>
      <c r="H1" s="326"/>
      <c r="I1" s="326"/>
      <c r="J1" s="326"/>
      <c r="K1" s="326"/>
      <c r="L1" s="327"/>
      <c r="S1" s="248" t="s">
        <v>148</v>
      </c>
      <c r="T1" s="249"/>
      <c r="V1" s="246"/>
      <c r="W1" s="233" t="s">
        <v>155</v>
      </c>
      <c r="X1" s="234" t="s">
        <v>154</v>
      </c>
    </row>
    <row r="2" spans="1:24" ht="18" thickBot="1" x14ac:dyDescent="0.3">
      <c r="B2" s="204" t="str">
        <f>'allg. Daten'!B19</f>
        <v>für Einzel-/Paarkür</v>
      </c>
      <c r="C2" s="201">
        <f>'allg. Daten'!C19</f>
        <v>12</v>
      </c>
      <c r="E2" s="346" t="str">
        <f>'allg. Daten'!B24</f>
        <v>nur Gruppenkür</v>
      </c>
      <c r="F2" s="346"/>
      <c r="H2" s="346" t="str">
        <f>'allg. Daten'!B28</f>
        <v>Übernachtung</v>
      </c>
      <c r="I2" s="346"/>
      <c r="K2" t="s">
        <v>138</v>
      </c>
      <c r="L2" s="205">
        <f>IF('allg. Daten'!C16="ja",1,0)</f>
        <v>0</v>
      </c>
      <c r="S2" s="204" t="s">
        <v>149</v>
      </c>
      <c r="T2" s="206">
        <f>SUM($P$10:$P$109)</f>
        <v>0</v>
      </c>
      <c r="V2" s="49">
        <f>IF($Q$6=0,0,IF($Q$6&lt;=W2,"ja",0))</f>
        <v>0</v>
      </c>
      <c r="W2" s="235">
        <v>4</v>
      </c>
      <c r="X2" s="236">
        <v>1</v>
      </c>
    </row>
    <row r="3" spans="1:24" ht="18" thickBot="1" x14ac:dyDescent="0.3">
      <c r="B3" s="204" t="str">
        <f>'allg. Daten'!B20</f>
        <v>falls mit Mitglied</v>
      </c>
      <c r="C3" s="201">
        <f>'allg. Daten'!C20</f>
        <v>0</v>
      </c>
      <c r="E3" t="str">
        <f>'allg. Daten'!B25</f>
        <v>kein mitglied</v>
      </c>
      <c r="F3" s="201">
        <f>'allg. Daten'!C25</f>
        <v>0</v>
      </c>
      <c r="H3" t="str">
        <f>'allg. Daten'!B29</f>
        <v>pro Nacht mit Früh.</v>
      </c>
      <c r="I3" s="201">
        <f>'allg. Daten'!C29</f>
        <v>0</v>
      </c>
      <c r="K3" t="s">
        <v>140</v>
      </c>
      <c r="L3" s="206">
        <v>50</v>
      </c>
      <c r="S3" s="204" t="s">
        <v>82</v>
      </c>
      <c r="T3" s="206">
        <f>SUM(U11:U16)</f>
        <v>0</v>
      </c>
      <c r="V3" s="49">
        <f>IF($Q$6&lt;W2+1,0,IF($Q$6&lt;=W3,"ja",0))</f>
        <v>0</v>
      </c>
      <c r="W3" s="235">
        <v>10</v>
      </c>
      <c r="X3" s="236">
        <v>2</v>
      </c>
    </row>
    <row r="4" spans="1:24" ht="18" thickBot="1" x14ac:dyDescent="0.3">
      <c r="B4" s="204" t="str">
        <f>'allg. Daten'!B21</f>
        <v>für jede weitere Kür</v>
      </c>
      <c r="C4" s="201">
        <f>'allg. Daten'!C21</f>
        <v>0</v>
      </c>
      <c r="E4" t="str">
        <f>'allg. Daten'!B26</f>
        <v>Mitglied</v>
      </c>
      <c r="F4" s="201">
        <f>'allg. Daten'!C26</f>
        <v>0</v>
      </c>
      <c r="L4" s="205"/>
      <c r="S4" s="207" t="s">
        <v>153</v>
      </c>
      <c r="T4" s="250">
        <f>SUM(T2:T3)</f>
        <v>0</v>
      </c>
      <c r="V4" s="49">
        <f>IF($Q$6&lt;W3+1,0,IF($Q$6&lt;=W4,"ja",0))</f>
        <v>0</v>
      </c>
      <c r="W4" s="235">
        <v>15</v>
      </c>
      <c r="X4" s="236">
        <v>3</v>
      </c>
    </row>
    <row r="5" spans="1:24" ht="19.5" thickBot="1" x14ac:dyDescent="0.35">
      <c r="B5" s="207" t="str">
        <f>'allg. Daten'!B22</f>
        <v>Gruppenkür pro Per.</v>
      </c>
      <c r="C5" s="208">
        <f>'allg. Daten'!C22</f>
        <v>8</v>
      </c>
      <c r="D5" s="209"/>
      <c r="E5" s="209"/>
      <c r="F5" s="209"/>
      <c r="G5" s="209"/>
      <c r="H5" s="209"/>
      <c r="I5" s="209"/>
      <c r="J5" s="209"/>
      <c r="K5" s="209"/>
      <c r="L5" s="210"/>
      <c r="P5" s="203" t="s">
        <v>139</v>
      </c>
      <c r="Q5" s="287">
        <v>6</v>
      </c>
      <c r="V5" s="49">
        <f>IF($Q$6&lt;W4+1,0,IF($Q$6&lt;=W5,"ja",0))</f>
        <v>0</v>
      </c>
      <c r="W5" s="235">
        <v>20</v>
      </c>
      <c r="X5" s="236">
        <v>4</v>
      </c>
    </row>
    <row r="6" spans="1:24" ht="18" thickBot="1" x14ac:dyDescent="0.3">
      <c r="P6" s="253" t="s">
        <v>152</v>
      </c>
      <c r="Q6" s="254">
        <f>COUNTIF($Q$10:$Q$109,1)</f>
        <v>0</v>
      </c>
      <c r="V6" s="49">
        <f>IF($Q$6&lt;W5+1,0,IF($Q$6&lt;=W6,"ja",0))</f>
        <v>0</v>
      </c>
      <c r="W6" s="235">
        <v>25</v>
      </c>
      <c r="X6" s="236">
        <v>5</v>
      </c>
    </row>
    <row r="7" spans="1:24" s="202" customFormat="1" ht="18" thickBot="1" x14ac:dyDescent="0.3">
      <c r="A7" s="216" t="s">
        <v>90</v>
      </c>
      <c r="B7" s="217" t="s">
        <v>15</v>
      </c>
      <c r="C7" s="217" t="s">
        <v>43</v>
      </c>
      <c r="D7" s="217" t="s">
        <v>44</v>
      </c>
      <c r="E7" s="217" t="s">
        <v>45</v>
      </c>
      <c r="F7" s="217" t="s">
        <v>46</v>
      </c>
      <c r="G7" s="217" t="s">
        <v>151</v>
      </c>
      <c r="H7" s="217" t="s">
        <v>141</v>
      </c>
      <c r="I7" s="217" t="s">
        <v>142</v>
      </c>
      <c r="J7" s="217" t="s">
        <v>143</v>
      </c>
      <c r="K7" s="217" t="s">
        <v>144</v>
      </c>
      <c r="L7" s="217" t="s">
        <v>145</v>
      </c>
      <c r="M7" s="217" t="s">
        <v>146</v>
      </c>
      <c r="N7" s="217" t="s">
        <v>166</v>
      </c>
      <c r="O7" s="217" t="s">
        <v>167</v>
      </c>
      <c r="P7" s="217" t="s">
        <v>147</v>
      </c>
      <c r="Q7" s="218" t="s">
        <v>150</v>
      </c>
      <c r="S7" s="251" t="s">
        <v>159</v>
      </c>
      <c r="T7" s="252" t="s">
        <v>162</v>
      </c>
      <c r="U7" s="252" t="s">
        <v>161</v>
      </c>
      <c r="V7" s="247">
        <f>IF($Q$6&gt;=26,"ja",0)</f>
        <v>0</v>
      </c>
      <c r="W7" s="235"/>
      <c r="X7" s="236">
        <v>6</v>
      </c>
    </row>
    <row r="8" spans="1:24" x14ac:dyDescent="0.25">
      <c r="A8" s="219">
        <f>Anmeldeformular!B8</f>
        <v>0</v>
      </c>
      <c r="B8" s="220">
        <f>SUM(Anmeldeformular!H8:I8)</f>
        <v>2</v>
      </c>
      <c r="C8" s="220">
        <f>IF(Anmeldeformular!J8="ja",1,0)</f>
        <v>0</v>
      </c>
      <c r="D8" s="220">
        <f>COUNTA(Anmeldeformular!K8)</f>
        <v>1</v>
      </c>
      <c r="E8" s="220">
        <f>COUNTA(Anmeldeformular!L8)</f>
        <v>1</v>
      </c>
      <c r="F8" s="220">
        <f>COUNTA(Anmeldeformular!M8)</f>
        <v>0</v>
      </c>
      <c r="G8" s="221">
        <f>B8*$I$3</f>
        <v>0</v>
      </c>
      <c r="H8" s="221">
        <f>IF($Q$5=0,IF(SUM($C8:$F8)&gt;0,$C$2,0),0)</f>
        <v>0</v>
      </c>
      <c r="I8" s="221">
        <f>IF($Q$5=1,IF(SUM($C8:$F8)&gt;0,IF($L$2=1,$C$3,$C$2),0),0)</f>
        <v>0</v>
      </c>
      <c r="J8" s="221">
        <f>IF($Q$5=2,IF(SUM($C8:$F8)&gt;0,$C$2+(SUM($C8:$F8)-1)*$C$4,0),0)</f>
        <v>0</v>
      </c>
      <c r="K8" s="221">
        <f>IF($Q$5=3,IF(SUM($C8:$F8)&gt;0,IF($L$2=1,$C$3+(SUM($C8:$F8)-1)*$C$4,$C$2+(SUM($C8:$F8)-1)*$C$4),0),0)</f>
        <v>0</v>
      </c>
      <c r="L8" s="221">
        <f>IF($Q$5=4,IF(SUM($C8:$D8)&gt;0,$C$2,IF(SUM($E8:$F8)&gt;0,$F$3,0)),0)</f>
        <v>0</v>
      </c>
      <c r="M8" s="221">
        <f>IF($Q$5=5,IF(SUM($C8:$D8)&gt;0,IF($L$2=1,$C$3,$C$2),IF(SUM($E8:$F8)&gt;0,IF($L$2=1,$F$4,$F$3),0)),0)</f>
        <v>0</v>
      </c>
      <c r="N8" s="221">
        <f t="shared" ref="N8:N39" si="0">IF($Q$5=6,SUM(SUM($C8:$D8)*$C$2,SUM($E8:$F8)*$C$5,),0)</f>
        <v>20</v>
      </c>
      <c r="O8" s="221"/>
      <c r="P8" s="221">
        <f t="shared" ref="P8:P39" si="1">IF($Q8=1,SUM($G8:$O8),0)</f>
        <v>20</v>
      </c>
      <c r="Q8" s="222">
        <f>IF(Anmeldeformular!C8="",0,1)</f>
        <v>1</v>
      </c>
      <c r="S8" s="204">
        <f>IF(ISERROR(VLOOKUP("ja",V2:X7,3)),0,VLOOKUP("ja",V2:X7,3))</f>
        <v>0</v>
      </c>
      <c r="T8">
        <f>COUNT(S11:S16)</f>
        <v>0</v>
      </c>
      <c r="U8" s="205">
        <f>IF((S8-T8)&lt;=0,0,(S8-T8))</f>
        <v>0</v>
      </c>
    </row>
    <row r="9" spans="1:24" ht="15.75" thickBot="1" x14ac:dyDescent="0.3">
      <c r="A9" s="219">
        <f>Anmeldeformular!B9</f>
        <v>0</v>
      </c>
      <c r="B9" s="220">
        <f>SUM(Anmeldeformular!H9:I9)</f>
        <v>2</v>
      </c>
      <c r="C9" s="220">
        <f>IF(Anmeldeformular!J9="ja",1,0)</f>
        <v>1</v>
      </c>
      <c r="D9" s="220">
        <f>COUNTA(Anmeldeformular!K9)</f>
        <v>1</v>
      </c>
      <c r="E9" s="220">
        <f>COUNTA(Anmeldeformular!L9)</f>
        <v>1</v>
      </c>
      <c r="F9" s="220">
        <f>COUNTA(Anmeldeformular!M9)</f>
        <v>0</v>
      </c>
      <c r="G9" s="221">
        <f>B9*$I$3</f>
        <v>0</v>
      </c>
      <c r="H9" s="221">
        <f>IF($Q$5=0,IF(SUM($C9:$F9)&gt;0,$C$2,0),0)</f>
        <v>0</v>
      </c>
      <c r="I9" s="221">
        <f>IF($Q$5=1,IF(SUM($C9:$F9)&gt;0,IF($L$2=1,$C$3,$C$2),0),0)</f>
        <v>0</v>
      </c>
      <c r="J9" s="221">
        <f>IF($Q$5=2,IF(SUM($C9:$F9)&gt;0,$C$2+(SUM($C9:$F9)-1)*$C$4,0),0)</f>
        <v>0</v>
      </c>
      <c r="K9" s="221">
        <f>IF($Q$5=3,IF(SUM($C9:$F9)&gt;0,IF($L$2=1,$C$3+(SUM($C9:$F9)-1)*$C$4,$C$2+(SUM($C9:$F9)-1)*$C$4),0),0)</f>
        <v>0</v>
      </c>
      <c r="L9" s="221">
        <f>IF($Q$5=4,IF(SUM($C9:$D9)&gt;0,$C$2,IF(SUM($E9:$F9)&gt;0,$F$3,0)),0)</f>
        <v>0</v>
      </c>
      <c r="M9" s="221">
        <f>IF($Q$5=5,IF(SUM($C9:$D9)&gt;0,IF($L$2=1,$C$3,$C$2),IF(SUM($E9:$F9)&gt;0,IF($L$2=1,$F$4,$F$3),0)),0)</f>
        <v>0</v>
      </c>
      <c r="N9" s="221">
        <f t="shared" si="0"/>
        <v>32</v>
      </c>
      <c r="O9" s="221"/>
      <c r="P9" s="221">
        <f t="shared" si="1"/>
        <v>32</v>
      </c>
      <c r="Q9" s="222">
        <f>IF(Anmeldeformular!C9="",0,1)</f>
        <v>1</v>
      </c>
      <c r="R9" s="201"/>
      <c r="S9" s="207" t="s">
        <v>158</v>
      </c>
      <c r="T9" s="209"/>
      <c r="U9" s="210"/>
    </row>
    <row r="10" spans="1:24" s="199" customFormat="1" x14ac:dyDescent="0.25">
      <c r="A10" s="227">
        <f>Anmeldeformular!B10</f>
        <v>1</v>
      </c>
      <c r="B10" s="228">
        <f>SUM(Anmeldeformular!H10:I10)</f>
        <v>0</v>
      </c>
      <c r="C10" s="228">
        <f>IF(Anmeldeformular!J10="ja",1,0)</f>
        <v>0</v>
      </c>
      <c r="D10" s="228">
        <f>COUNTA(Anmeldeformular!K10)</f>
        <v>0</v>
      </c>
      <c r="E10" s="228">
        <f>COUNTA(Anmeldeformular!L10)</f>
        <v>0</v>
      </c>
      <c r="F10" s="228">
        <f>COUNTA(Anmeldeformular!M10)</f>
        <v>0</v>
      </c>
      <c r="G10" s="229">
        <f t="shared" ref="G10:G23" si="2">B10*$I$3</f>
        <v>0</v>
      </c>
      <c r="H10" s="229">
        <f t="shared" ref="H10:H73" si="3">IF($Q$5=0,IF(SUM($C10:$F10)&gt;0,$C$2,0),0)</f>
        <v>0</v>
      </c>
      <c r="I10" s="229">
        <f t="shared" ref="I10:I73" si="4">IF($Q$5=1,IF(SUM($C10:$F10)&gt;0,IF($L$2=1,$C$3,$C$2),0),0)</f>
        <v>0</v>
      </c>
      <c r="J10" s="229">
        <f t="shared" ref="J10:J73" si="5">IF($Q$5=2,IF(SUM($C10:$F10)&gt;0,$C$2+(SUM($C10:$F10)-1)*$C$4,0),0)</f>
        <v>0</v>
      </c>
      <c r="K10" s="229">
        <f t="shared" ref="K10:K73" si="6">IF($Q$5=3,IF(SUM($C10:$F10)&gt;0,IF($L$2=1,$C$3+(SUM($C10:$F10)-1)*$C$4,$C$2+(SUM($C10:$F10)-1)*$C$4),0),0)</f>
        <v>0</v>
      </c>
      <c r="L10" s="229">
        <f t="shared" ref="L10:L73" si="7">IF($Q$5=4,IF(SUM($C10:$D10)&gt;0,$C$2,IF(SUM($E10:$F10)&gt;0,$F$3,0)),0)</f>
        <v>0</v>
      </c>
      <c r="M10" s="229">
        <f t="shared" ref="M10:M73" si="8">IF($Q$5=5,IF(SUM($C10:$D10)&gt;0,IF($L$2=1,$C$3,$C$2),IF(SUM($E10:$F10)&gt;0,IF($L$2=1,$F$4,$F$3),0)),0)</f>
        <v>0</v>
      </c>
      <c r="N10" s="229">
        <f t="shared" si="0"/>
        <v>0</v>
      </c>
      <c r="O10" s="229"/>
      <c r="P10" s="223">
        <f t="shared" si="1"/>
        <v>0</v>
      </c>
      <c r="Q10" s="225">
        <f>IF(Anmeldeformular!C10="",0,1)</f>
        <v>0</v>
      </c>
      <c r="S10" s="243" t="s">
        <v>90</v>
      </c>
      <c r="T10" s="244" t="s">
        <v>156</v>
      </c>
      <c r="U10" s="245" t="s">
        <v>157</v>
      </c>
      <c r="V10" s="215"/>
    </row>
    <row r="11" spans="1:24" x14ac:dyDescent="0.25">
      <c r="A11" s="227">
        <f>Anmeldeformular!B11</f>
        <v>2</v>
      </c>
      <c r="B11" s="228">
        <f>SUM(Anmeldeformular!H11:I11)</f>
        <v>0</v>
      </c>
      <c r="C11" s="228">
        <f>IF(Anmeldeformular!J11="ja",1,0)</f>
        <v>0</v>
      </c>
      <c r="D11" s="228">
        <f>COUNTA(Anmeldeformular!K11)</f>
        <v>0</v>
      </c>
      <c r="E11" s="228">
        <f>COUNTA(Anmeldeformular!L11)</f>
        <v>0</v>
      </c>
      <c r="F11" s="228">
        <f>COUNTA(Anmeldeformular!M11)</f>
        <v>0</v>
      </c>
      <c r="G11" s="229">
        <f t="shared" si="2"/>
        <v>0</v>
      </c>
      <c r="H11" s="229">
        <f t="shared" si="3"/>
        <v>0</v>
      </c>
      <c r="I11" s="229">
        <f t="shared" si="4"/>
        <v>0</v>
      </c>
      <c r="J11" s="229">
        <f t="shared" si="5"/>
        <v>0</v>
      </c>
      <c r="K11" s="229">
        <f t="shared" si="6"/>
        <v>0</v>
      </c>
      <c r="L11" s="229">
        <f t="shared" si="7"/>
        <v>0</v>
      </c>
      <c r="M11" s="229">
        <f t="shared" si="8"/>
        <v>0</v>
      </c>
      <c r="N11" s="229">
        <f t="shared" si="0"/>
        <v>0</v>
      </c>
      <c r="O11" s="229"/>
      <c r="P11" s="223">
        <f t="shared" si="1"/>
        <v>0</v>
      </c>
      <c r="Q11" s="225">
        <f>IF(Anmeldeformular!C11="",0,1)</f>
        <v>0</v>
      </c>
      <c r="S11" s="237" t="str">
        <f>Jury!B10</f>
        <v/>
      </c>
      <c r="T11" s="238">
        <f>COUNTA(Jury!H10:U10)</f>
        <v>0</v>
      </c>
      <c r="U11" s="239">
        <f>IF($Q$6=0,0,IF($Q$6&lt;=W2,IF(S11="",$L$3,0),IF(S11="",$L$3,0)))</f>
        <v>0</v>
      </c>
      <c r="V11" s="201"/>
    </row>
    <row r="12" spans="1:24" x14ac:dyDescent="0.25">
      <c r="A12" s="227">
        <f>Anmeldeformular!B12</f>
        <v>3</v>
      </c>
      <c r="B12" s="228">
        <f>SUM(Anmeldeformular!H12:I12)</f>
        <v>0</v>
      </c>
      <c r="C12" s="228">
        <f>IF(Anmeldeformular!J12="ja",1,0)</f>
        <v>0</v>
      </c>
      <c r="D12" s="228">
        <f>COUNTA(Anmeldeformular!K12)</f>
        <v>0</v>
      </c>
      <c r="E12" s="228">
        <f>COUNTA(Anmeldeformular!L12)</f>
        <v>0</v>
      </c>
      <c r="F12" s="228">
        <f>COUNTA(Anmeldeformular!M12)</f>
        <v>0</v>
      </c>
      <c r="G12" s="229">
        <f t="shared" si="2"/>
        <v>0</v>
      </c>
      <c r="H12" s="229">
        <f t="shared" si="3"/>
        <v>0</v>
      </c>
      <c r="I12" s="229">
        <f t="shared" si="4"/>
        <v>0</v>
      </c>
      <c r="J12" s="229">
        <f t="shared" si="5"/>
        <v>0</v>
      </c>
      <c r="K12" s="229">
        <f t="shared" si="6"/>
        <v>0</v>
      </c>
      <c r="L12" s="229">
        <f t="shared" si="7"/>
        <v>0</v>
      </c>
      <c r="M12" s="229">
        <f t="shared" si="8"/>
        <v>0</v>
      </c>
      <c r="N12" s="229">
        <f t="shared" si="0"/>
        <v>0</v>
      </c>
      <c r="O12" s="229"/>
      <c r="P12" s="223">
        <f t="shared" si="1"/>
        <v>0</v>
      </c>
      <c r="Q12" s="225">
        <f>IF(Anmeldeformular!C12="",0,1)</f>
        <v>0</v>
      </c>
      <c r="S12" s="237" t="str">
        <f>Jury!B11</f>
        <v/>
      </c>
      <c r="T12" s="238">
        <f>COUNTA(Jury!H11:U11)</f>
        <v>0</v>
      </c>
      <c r="U12" s="239">
        <f>IF($Q$6&lt;W2+1,0,IF($Q$6&lt;=W3,IF(S12="",$L$3,0),IF(S12="",$L$3,0)))</f>
        <v>0</v>
      </c>
      <c r="V12" s="201"/>
    </row>
    <row r="13" spans="1:24" x14ac:dyDescent="0.25">
      <c r="A13" s="227">
        <f>Anmeldeformular!B13</f>
        <v>4</v>
      </c>
      <c r="B13" s="228">
        <f>SUM(Anmeldeformular!H13:I13)</f>
        <v>0</v>
      </c>
      <c r="C13" s="228">
        <f>IF(Anmeldeformular!J13="ja",1,0)</f>
        <v>0</v>
      </c>
      <c r="D13" s="228">
        <f>COUNTA(Anmeldeformular!K13)</f>
        <v>0</v>
      </c>
      <c r="E13" s="228">
        <f>COUNTA(Anmeldeformular!L13)</f>
        <v>0</v>
      </c>
      <c r="F13" s="228">
        <f>COUNTA(Anmeldeformular!M13)</f>
        <v>0</v>
      </c>
      <c r="G13" s="229">
        <f t="shared" si="2"/>
        <v>0</v>
      </c>
      <c r="H13" s="229">
        <f t="shared" si="3"/>
        <v>0</v>
      </c>
      <c r="I13" s="229">
        <f t="shared" si="4"/>
        <v>0</v>
      </c>
      <c r="J13" s="229">
        <f t="shared" si="5"/>
        <v>0</v>
      </c>
      <c r="K13" s="229">
        <f t="shared" si="6"/>
        <v>0</v>
      </c>
      <c r="L13" s="229">
        <f t="shared" si="7"/>
        <v>0</v>
      </c>
      <c r="M13" s="229">
        <f t="shared" si="8"/>
        <v>0</v>
      </c>
      <c r="N13" s="229">
        <f t="shared" si="0"/>
        <v>0</v>
      </c>
      <c r="O13" s="229"/>
      <c r="P13" s="223">
        <f t="shared" si="1"/>
        <v>0</v>
      </c>
      <c r="Q13" s="225">
        <f>IF(Anmeldeformular!C13="",0,1)</f>
        <v>0</v>
      </c>
      <c r="S13" s="237" t="str">
        <f>Jury!B12</f>
        <v/>
      </c>
      <c r="T13" s="238">
        <f>COUNTA(Jury!H12:U12)</f>
        <v>0</v>
      </c>
      <c r="U13" s="239">
        <f t="shared" ref="U13:U16" si="9">IF($Q$6&lt;W3+1,0,IF($Q$6&lt;=W4,IF(S13="",$L$3,0),IF(S13="",$L$3,0)))</f>
        <v>0</v>
      </c>
      <c r="V13" s="201"/>
    </row>
    <row r="14" spans="1:24" x14ac:dyDescent="0.25">
      <c r="A14" s="227">
        <f>Anmeldeformular!B14</f>
        <v>5</v>
      </c>
      <c r="B14" s="228">
        <f>SUM(Anmeldeformular!H14:I14)</f>
        <v>0</v>
      </c>
      <c r="C14" s="228">
        <f>IF(Anmeldeformular!J14="ja",1,0)</f>
        <v>0</v>
      </c>
      <c r="D14" s="228">
        <f>COUNTA(Anmeldeformular!K14)</f>
        <v>0</v>
      </c>
      <c r="E14" s="228">
        <f>COUNTA(Anmeldeformular!L14)</f>
        <v>0</v>
      </c>
      <c r="F14" s="228">
        <f>COUNTA(Anmeldeformular!M14)</f>
        <v>0</v>
      </c>
      <c r="G14" s="229">
        <f t="shared" si="2"/>
        <v>0</v>
      </c>
      <c r="H14" s="229">
        <f t="shared" si="3"/>
        <v>0</v>
      </c>
      <c r="I14" s="229">
        <f t="shared" si="4"/>
        <v>0</v>
      </c>
      <c r="J14" s="229">
        <f t="shared" si="5"/>
        <v>0</v>
      </c>
      <c r="K14" s="229">
        <f t="shared" si="6"/>
        <v>0</v>
      </c>
      <c r="L14" s="229">
        <f t="shared" si="7"/>
        <v>0</v>
      </c>
      <c r="M14" s="229">
        <f t="shared" si="8"/>
        <v>0</v>
      </c>
      <c r="N14" s="229">
        <f t="shared" si="0"/>
        <v>0</v>
      </c>
      <c r="O14" s="229"/>
      <c r="P14" s="223">
        <f t="shared" si="1"/>
        <v>0</v>
      </c>
      <c r="Q14" s="225">
        <f>IF(Anmeldeformular!C14="",0,1)</f>
        <v>0</v>
      </c>
      <c r="S14" s="237" t="str">
        <f>Jury!B13</f>
        <v/>
      </c>
      <c r="T14" s="238">
        <f>COUNTA(Jury!H13:U13)</f>
        <v>0</v>
      </c>
      <c r="U14" s="239">
        <f t="shared" si="9"/>
        <v>0</v>
      </c>
      <c r="V14" s="201"/>
    </row>
    <row r="15" spans="1:24" x14ac:dyDescent="0.25">
      <c r="A15" s="227">
        <f>Anmeldeformular!B15</f>
        <v>6</v>
      </c>
      <c r="B15" s="228">
        <f>SUM(Anmeldeformular!H15:I15)</f>
        <v>0</v>
      </c>
      <c r="C15" s="228">
        <f>IF(Anmeldeformular!J15="ja",1,0)</f>
        <v>0</v>
      </c>
      <c r="D15" s="228">
        <f>COUNTA(Anmeldeformular!K15)</f>
        <v>0</v>
      </c>
      <c r="E15" s="228">
        <f>COUNTA(Anmeldeformular!L15)</f>
        <v>0</v>
      </c>
      <c r="F15" s="228">
        <f>COUNTA(Anmeldeformular!M15)</f>
        <v>0</v>
      </c>
      <c r="G15" s="229">
        <f t="shared" si="2"/>
        <v>0</v>
      </c>
      <c r="H15" s="229">
        <f t="shared" si="3"/>
        <v>0</v>
      </c>
      <c r="I15" s="229">
        <f t="shared" si="4"/>
        <v>0</v>
      </c>
      <c r="J15" s="229">
        <f t="shared" si="5"/>
        <v>0</v>
      </c>
      <c r="K15" s="229">
        <f t="shared" si="6"/>
        <v>0</v>
      </c>
      <c r="L15" s="229">
        <f t="shared" si="7"/>
        <v>0</v>
      </c>
      <c r="M15" s="229">
        <f t="shared" si="8"/>
        <v>0</v>
      </c>
      <c r="N15" s="229">
        <f t="shared" si="0"/>
        <v>0</v>
      </c>
      <c r="O15" s="229"/>
      <c r="P15" s="223">
        <f t="shared" si="1"/>
        <v>0</v>
      </c>
      <c r="Q15" s="225">
        <f>IF(Anmeldeformular!C15="",0,1)</f>
        <v>0</v>
      </c>
      <c r="S15" s="237" t="str">
        <f>Jury!B14</f>
        <v/>
      </c>
      <c r="T15" s="238">
        <f>COUNTA(Jury!H14:U14)</f>
        <v>0</v>
      </c>
      <c r="U15" s="239">
        <f t="shared" si="9"/>
        <v>0</v>
      </c>
      <c r="V15" s="201"/>
    </row>
    <row r="16" spans="1:24" ht="15.75" thickBot="1" x14ac:dyDescent="0.3">
      <c r="A16" s="227">
        <f>Anmeldeformular!B16</f>
        <v>7</v>
      </c>
      <c r="B16" s="228">
        <f>SUM(Anmeldeformular!H16:I16)</f>
        <v>0</v>
      </c>
      <c r="C16" s="228">
        <f>IF(Anmeldeformular!J16="ja",1,0)</f>
        <v>0</v>
      </c>
      <c r="D16" s="228">
        <f>COUNTA(Anmeldeformular!K16)</f>
        <v>0</v>
      </c>
      <c r="E16" s="228">
        <f>COUNTA(Anmeldeformular!L16)</f>
        <v>0</v>
      </c>
      <c r="F16" s="228">
        <f>COUNTA(Anmeldeformular!M16)</f>
        <v>0</v>
      </c>
      <c r="G16" s="229">
        <f t="shared" si="2"/>
        <v>0</v>
      </c>
      <c r="H16" s="229">
        <f t="shared" si="3"/>
        <v>0</v>
      </c>
      <c r="I16" s="229">
        <f t="shared" si="4"/>
        <v>0</v>
      </c>
      <c r="J16" s="229">
        <f t="shared" si="5"/>
        <v>0</v>
      </c>
      <c r="K16" s="229">
        <f t="shared" si="6"/>
        <v>0</v>
      </c>
      <c r="L16" s="229">
        <f t="shared" si="7"/>
        <v>0</v>
      </c>
      <c r="M16" s="229">
        <f t="shared" si="8"/>
        <v>0</v>
      </c>
      <c r="N16" s="229">
        <f t="shared" si="0"/>
        <v>0</v>
      </c>
      <c r="O16" s="229"/>
      <c r="P16" s="223">
        <f t="shared" si="1"/>
        <v>0</v>
      </c>
      <c r="Q16" s="225">
        <f>IF(Anmeldeformular!C16="",0,1)</f>
        <v>0</v>
      </c>
      <c r="S16" s="240" t="str">
        <f>Jury!B15</f>
        <v/>
      </c>
      <c r="T16" s="241">
        <f>COUNTA(Jury!H15:U15)</f>
        <v>0</v>
      </c>
      <c r="U16" s="242">
        <f t="shared" si="9"/>
        <v>0</v>
      </c>
      <c r="V16" s="201"/>
    </row>
    <row r="17" spans="1:19" ht="15.75" thickBot="1" x14ac:dyDescent="0.3">
      <c r="A17" s="227">
        <f>Anmeldeformular!B17</f>
        <v>8</v>
      </c>
      <c r="B17" s="228">
        <f>SUM(Anmeldeformular!H17:I17)</f>
        <v>0</v>
      </c>
      <c r="C17" s="228">
        <f>IF(Anmeldeformular!J17="ja",1,0)</f>
        <v>0</v>
      </c>
      <c r="D17" s="228">
        <f>COUNTA(Anmeldeformular!K17)</f>
        <v>0</v>
      </c>
      <c r="E17" s="228">
        <f>COUNTA(Anmeldeformular!L17)</f>
        <v>0</v>
      </c>
      <c r="F17" s="228">
        <f>COUNTA(Anmeldeformular!M17)</f>
        <v>0</v>
      </c>
      <c r="G17" s="229">
        <f t="shared" si="2"/>
        <v>0</v>
      </c>
      <c r="H17" s="229">
        <f t="shared" si="3"/>
        <v>0</v>
      </c>
      <c r="I17" s="229">
        <f t="shared" si="4"/>
        <v>0</v>
      </c>
      <c r="J17" s="229">
        <f t="shared" si="5"/>
        <v>0</v>
      </c>
      <c r="K17" s="229">
        <f t="shared" si="6"/>
        <v>0</v>
      </c>
      <c r="L17" s="229">
        <f t="shared" si="7"/>
        <v>0</v>
      </c>
      <c r="M17" s="229">
        <f t="shared" si="8"/>
        <v>0</v>
      </c>
      <c r="N17" s="229">
        <f t="shared" si="0"/>
        <v>0</v>
      </c>
      <c r="O17" s="229"/>
      <c r="P17" s="223">
        <f t="shared" si="1"/>
        <v>0</v>
      </c>
      <c r="Q17" s="225">
        <f>IF(Anmeldeformular!C17="",0,1)</f>
        <v>0</v>
      </c>
    </row>
    <row r="18" spans="1:19" x14ac:dyDescent="0.25">
      <c r="A18" s="227">
        <f>Anmeldeformular!B18</f>
        <v>9</v>
      </c>
      <c r="B18" s="228">
        <f>SUM(Anmeldeformular!H18:I18)</f>
        <v>0</v>
      </c>
      <c r="C18" s="228">
        <f>IF(Anmeldeformular!J18="ja",1,0)</f>
        <v>0</v>
      </c>
      <c r="D18" s="228">
        <f>COUNTA(Anmeldeformular!K18)</f>
        <v>0</v>
      </c>
      <c r="E18" s="228">
        <f>COUNTA(Anmeldeformular!L18)</f>
        <v>0</v>
      </c>
      <c r="F18" s="228">
        <f>COUNTA(Anmeldeformular!M18)</f>
        <v>0</v>
      </c>
      <c r="G18" s="229">
        <f t="shared" si="2"/>
        <v>0</v>
      </c>
      <c r="H18" s="229">
        <f t="shared" si="3"/>
        <v>0</v>
      </c>
      <c r="I18" s="229">
        <f t="shared" si="4"/>
        <v>0</v>
      </c>
      <c r="J18" s="229">
        <f t="shared" si="5"/>
        <v>0</v>
      </c>
      <c r="K18" s="229">
        <f t="shared" si="6"/>
        <v>0</v>
      </c>
      <c r="L18" s="229">
        <f t="shared" si="7"/>
        <v>0</v>
      </c>
      <c r="M18" s="229">
        <f t="shared" si="8"/>
        <v>0</v>
      </c>
      <c r="N18" s="229">
        <f t="shared" si="0"/>
        <v>0</v>
      </c>
      <c r="O18" s="229"/>
      <c r="P18" s="223">
        <f t="shared" si="1"/>
        <v>0</v>
      </c>
      <c r="Q18" s="225">
        <f>IF(Anmeldeformular!C18="",0,1)</f>
        <v>0</v>
      </c>
      <c r="S18" s="246" t="s">
        <v>160</v>
      </c>
    </row>
    <row r="19" spans="1:19" ht="15.75" thickBot="1" x14ac:dyDescent="0.3">
      <c r="A19" s="227">
        <f>Anmeldeformular!B19</f>
        <v>10</v>
      </c>
      <c r="B19" s="228">
        <f>SUM(Anmeldeformular!H19:I19)</f>
        <v>0</v>
      </c>
      <c r="C19" s="228">
        <f>IF(Anmeldeformular!J19="ja",1,0)</f>
        <v>0</v>
      </c>
      <c r="D19" s="228">
        <f>COUNTA(Anmeldeformular!K19)</f>
        <v>0</v>
      </c>
      <c r="E19" s="228">
        <f>COUNTA(Anmeldeformular!L19)</f>
        <v>0</v>
      </c>
      <c r="F19" s="228">
        <f>COUNTA(Anmeldeformular!M19)</f>
        <v>0</v>
      </c>
      <c r="G19" s="229">
        <f t="shared" si="2"/>
        <v>0</v>
      </c>
      <c r="H19" s="229">
        <f t="shared" si="3"/>
        <v>0</v>
      </c>
      <c r="I19" s="229">
        <f t="shared" si="4"/>
        <v>0</v>
      </c>
      <c r="J19" s="229">
        <f t="shared" si="5"/>
        <v>0</v>
      </c>
      <c r="K19" s="229">
        <f t="shared" si="6"/>
        <v>0</v>
      </c>
      <c r="L19" s="229">
        <f t="shared" si="7"/>
        <v>0</v>
      </c>
      <c r="M19" s="229">
        <f t="shared" si="8"/>
        <v>0</v>
      </c>
      <c r="N19" s="229">
        <f t="shared" si="0"/>
        <v>0</v>
      </c>
      <c r="O19" s="229"/>
      <c r="P19" s="223">
        <f t="shared" si="1"/>
        <v>0</v>
      </c>
      <c r="Q19" s="225">
        <f>IF(Anmeldeformular!C19="",0,1)</f>
        <v>0</v>
      </c>
      <c r="S19" s="247" t="str">
        <f>IF(U8=0,"","Nicht genug Jury eingetragen (" &amp; U8  &amp; ") dadurch fallen Gebühren an (" &amp; T3 &amp; ",-€)!!")</f>
        <v/>
      </c>
    </row>
    <row r="20" spans="1:19" x14ac:dyDescent="0.25">
      <c r="A20" s="227">
        <f>Anmeldeformular!B20</f>
        <v>11</v>
      </c>
      <c r="B20" s="228">
        <f>SUM(Anmeldeformular!H20:I20)</f>
        <v>0</v>
      </c>
      <c r="C20" s="228">
        <f>IF(Anmeldeformular!J20="ja",1,0)</f>
        <v>0</v>
      </c>
      <c r="D20" s="228">
        <f>COUNTA(Anmeldeformular!K20)</f>
        <v>0</v>
      </c>
      <c r="E20" s="228">
        <f>COUNTA(Anmeldeformular!L20)</f>
        <v>0</v>
      </c>
      <c r="F20" s="228">
        <f>COUNTA(Anmeldeformular!M20)</f>
        <v>0</v>
      </c>
      <c r="G20" s="229">
        <f t="shared" si="2"/>
        <v>0</v>
      </c>
      <c r="H20" s="229">
        <f t="shared" si="3"/>
        <v>0</v>
      </c>
      <c r="I20" s="229">
        <f t="shared" si="4"/>
        <v>0</v>
      </c>
      <c r="J20" s="229">
        <f t="shared" si="5"/>
        <v>0</v>
      </c>
      <c r="K20" s="229">
        <f t="shared" si="6"/>
        <v>0</v>
      </c>
      <c r="L20" s="229">
        <f t="shared" si="7"/>
        <v>0</v>
      </c>
      <c r="M20" s="229">
        <f t="shared" si="8"/>
        <v>0</v>
      </c>
      <c r="N20" s="229">
        <f t="shared" si="0"/>
        <v>0</v>
      </c>
      <c r="O20" s="229"/>
      <c r="P20" s="223">
        <f t="shared" si="1"/>
        <v>0</v>
      </c>
      <c r="Q20" s="225">
        <f>IF(Anmeldeformular!C20="",0,1)</f>
        <v>0</v>
      </c>
    </row>
    <row r="21" spans="1:19" x14ac:dyDescent="0.25">
      <c r="A21" s="227">
        <f>Anmeldeformular!B21</f>
        <v>12</v>
      </c>
      <c r="B21" s="228">
        <f>SUM(Anmeldeformular!H21:I21)</f>
        <v>0</v>
      </c>
      <c r="C21" s="228">
        <f>IF(Anmeldeformular!J21="ja",1,0)</f>
        <v>0</v>
      </c>
      <c r="D21" s="228">
        <f>COUNTA(Anmeldeformular!K21)</f>
        <v>0</v>
      </c>
      <c r="E21" s="228">
        <f>COUNTA(Anmeldeformular!L21)</f>
        <v>0</v>
      </c>
      <c r="F21" s="228">
        <f>COUNTA(Anmeldeformular!M21)</f>
        <v>0</v>
      </c>
      <c r="G21" s="229">
        <f t="shared" si="2"/>
        <v>0</v>
      </c>
      <c r="H21" s="229">
        <f t="shared" si="3"/>
        <v>0</v>
      </c>
      <c r="I21" s="229">
        <f t="shared" si="4"/>
        <v>0</v>
      </c>
      <c r="J21" s="229">
        <f t="shared" si="5"/>
        <v>0</v>
      </c>
      <c r="K21" s="229">
        <f t="shared" si="6"/>
        <v>0</v>
      </c>
      <c r="L21" s="229">
        <f t="shared" si="7"/>
        <v>0</v>
      </c>
      <c r="M21" s="229">
        <f t="shared" si="8"/>
        <v>0</v>
      </c>
      <c r="N21" s="229">
        <f t="shared" si="0"/>
        <v>0</v>
      </c>
      <c r="O21" s="229"/>
      <c r="P21" s="223">
        <f t="shared" si="1"/>
        <v>0</v>
      </c>
      <c r="Q21" s="225">
        <f>IF(Anmeldeformular!C21="",0,1)</f>
        <v>0</v>
      </c>
    </row>
    <row r="22" spans="1:19" x14ac:dyDescent="0.25">
      <c r="A22" s="227">
        <f>Anmeldeformular!B22</f>
        <v>13</v>
      </c>
      <c r="B22" s="228">
        <f>SUM(Anmeldeformular!H22:I22)</f>
        <v>0</v>
      </c>
      <c r="C22" s="228">
        <f>IF(Anmeldeformular!J22="ja",1,0)</f>
        <v>0</v>
      </c>
      <c r="D22" s="228">
        <f>COUNTA(Anmeldeformular!K22)</f>
        <v>0</v>
      </c>
      <c r="E22" s="228">
        <f>COUNTA(Anmeldeformular!L22)</f>
        <v>0</v>
      </c>
      <c r="F22" s="228">
        <f>COUNTA(Anmeldeformular!M22)</f>
        <v>0</v>
      </c>
      <c r="G22" s="229">
        <f t="shared" si="2"/>
        <v>0</v>
      </c>
      <c r="H22" s="229">
        <f t="shared" si="3"/>
        <v>0</v>
      </c>
      <c r="I22" s="229">
        <f t="shared" si="4"/>
        <v>0</v>
      </c>
      <c r="J22" s="229">
        <f t="shared" si="5"/>
        <v>0</v>
      </c>
      <c r="K22" s="229">
        <f t="shared" si="6"/>
        <v>0</v>
      </c>
      <c r="L22" s="229">
        <f t="shared" si="7"/>
        <v>0</v>
      </c>
      <c r="M22" s="229">
        <f t="shared" si="8"/>
        <v>0</v>
      </c>
      <c r="N22" s="229">
        <f t="shared" si="0"/>
        <v>0</v>
      </c>
      <c r="O22" s="229"/>
      <c r="P22" s="223">
        <f t="shared" si="1"/>
        <v>0</v>
      </c>
      <c r="Q22" s="225">
        <f>IF(Anmeldeformular!C22="",0,1)</f>
        <v>0</v>
      </c>
    </row>
    <row r="23" spans="1:19" x14ac:dyDescent="0.25">
      <c r="A23" s="227">
        <f>Anmeldeformular!B23</f>
        <v>14</v>
      </c>
      <c r="B23" s="228">
        <f>SUM(Anmeldeformular!H23:I23)</f>
        <v>0</v>
      </c>
      <c r="C23" s="228">
        <f>IF(Anmeldeformular!J23="ja",1,0)</f>
        <v>0</v>
      </c>
      <c r="D23" s="228">
        <f>COUNTA(Anmeldeformular!K23)</f>
        <v>0</v>
      </c>
      <c r="E23" s="228">
        <f>COUNTA(Anmeldeformular!L23)</f>
        <v>0</v>
      </c>
      <c r="F23" s="228">
        <f>COUNTA(Anmeldeformular!M23)</f>
        <v>0</v>
      </c>
      <c r="G23" s="229">
        <f t="shared" si="2"/>
        <v>0</v>
      </c>
      <c r="H23" s="229">
        <f t="shared" si="3"/>
        <v>0</v>
      </c>
      <c r="I23" s="229">
        <f t="shared" si="4"/>
        <v>0</v>
      </c>
      <c r="J23" s="229">
        <f t="shared" si="5"/>
        <v>0</v>
      </c>
      <c r="K23" s="229">
        <f t="shared" si="6"/>
        <v>0</v>
      </c>
      <c r="L23" s="229">
        <f t="shared" si="7"/>
        <v>0</v>
      </c>
      <c r="M23" s="229">
        <f t="shared" si="8"/>
        <v>0</v>
      </c>
      <c r="N23" s="229">
        <f t="shared" si="0"/>
        <v>0</v>
      </c>
      <c r="O23" s="229"/>
      <c r="P23" s="223">
        <f t="shared" si="1"/>
        <v>0</v>
      </c>
      <c r="Q23" s="225">
        <f>IF(Anmeldeformular!C23="",0,1)</f>
        <v>0</v>
      </c>
    </row>
    <row r="24" spans="1:19" x14ac:dyDescent="0.25">
      <c r="A24" s="227">
        <f>Anmeldeformular!B24</f>
        <v>15</v>
      </c>
      <c r="B24" s="228">
        <f>SUM(Anmeldeformular!H24:I24)</f>
        <v>0</v>
      </c>
      <c r="C24" s="228">
        <f>IF(Anmeldeformular!J24="ja",1,0)</f>
        <v>0</v>
      </c>
      <c r="D24" s="228">
        <f>COUNTA(Anmeldeformular!K24)</f>
        <v>0</v>
      </c>
      <c r="E24" s="228">
        <f>COUNTA(Anmeldeformular!L24)</f>
        <v>0</v>
      </c>
      <c r="F24" s="228">
        <f>COUNTA(Anmeldeformular!M24)</f>
        <v>0</v>
      </c>
      <c r="G24" s="229">
        <f t="shared" ref="G24:G87" si="10">B24*$I$3</f>
        <v>0</v>
      </c>
      <c r="H24" s="229">
        <f t="shared" si="3"/>
        <v>0</v>
      </c>
      <c r="I24" s="229">
        <f t="shared" si="4"/>
        <v>0</v>
      </c>
      <c r="J24" s="229">
        <f t="shared" si="5"/>
        <v>0</v>
      </c>
      <c r="K24" s="229">
        <f t="shared" si="6"/>
        <v>0</v>
      </c>
      <c r="L24" s="229">
        <f t="shared" si="7"/>
        <v>0</v>
      </c>
      <c r="M24" s="229">
        <f t="shared" si="8"/>
        <v>0</v>
      </c>
      <c r="N24" s="229">
        <f t="shared" si="0"/>
        <v>0</v>
      </c>
      <c r="O24" s="229"/>
      <c r="P24" s="223">
        <f t="shared" si="1"/>
        <v>0</v>
      </c>
      <c r="Q24" s="225">
        <f>IF(Anmeldeformular!C24="",0,1)</f>
        <v>0</v>
      </c>
    </row>
    <row r="25" spans="1:19" x14ac:dyDescent="0.25">
      <c r="A25" s="227">
        <f>Anmeldeformular!B25</f>
        <v>16</v>
      </c>
      <c r="B25" s="228">
        <f>SUM(Anmeldeformular!H25:I25)</f>
        <v>0</v>
      </c>
      <c r="C25" s="228">
        <f>IF(Anmeldeformular!J25="ja",1,0)</f>
        <v>0</v>
      </c>
      <c r="D25" s="228">
        <f>COUNTA(Anmeldeformular!K25)</f>
        <v>0</v>
      </c>
      <c r="E25" s="228">
        <f>COUNTA(Anmeldeformular!L25)</f>
        <v>0</v>
      </c>
      <c r="F25" s="228">
        <f>COUNTA(Anmeldeformular!M25)</f>
        <v>0</v>
      </c>
      <c r="G25" s="229">
        <f t="shared" si="10"/>
        <v>0</v>
      </c>
      <c r="H25" s="229">
        <f t="shared" si="3"/>
        <v>0</v>
      </c>
      <c r="I25" s="229">
        <f t="shared" si="4"/>
        <v>0</v>
      </c>
      <c r="J25" s="229">
        <f t="shared" si="5"/>
        <v>0</v>
      </c>
      <c r="K25" s="229">
        <f t="shared" si="6"/>
        <v>0</v>
      </c>
      <c r="L25" s="229">
        <f t="shared" si="7"/>
        <v>0</v>
      </c>
      <c r="M25" s="229">
        <f t="shared" si="8"/>
        <v>0</v>
      </c>
      <c r="N25" s="229">
        <f t="shared" si="0"/>
        <v>0</v>
      </c>
      <c r="O25" s="229"/>
      <c r="P25" s="223">
        <f t="shared" si="1"/>
        <v>0</v>
      </c>
      <c r="Q25" s="225">
        <f>IF(Anmeldeformular!C25="",0,1)</f>
        <v>0</v>
      </c>
    </row>
    <row r="26" spans="1:19" x14ac:dyDescent="0.25">
      <c r="A26" s="227">
        <f>Anmeldeformular!B26</f>
        <v>17</v>
      </c>
      <c r="B26" s="228">
        <f>SUM(Anmeldeformular!H26:I26)</f>
        <v>0</v>
      </c>
      <c r="C26" s="228">
        <f>IF(Anmeldeformular!J26="ja",1,0)</f>
        <v>0</v>
      </c>
      <c r="D26" s="228">
        <f>COUNTA(Anmeldeformular!K26)</f>
        <v>0</v>
      </c>
      <c r="E26" s="228">
        <f>COUNTA(Anmeldeformular!L26)</f>
        <v>0</v>
      </c>
      <c r="F26" s="228">
        <f>COUNTA(Anmeldeformular!M26)</f>
        <v>0</v>
      </c>
      <c r="G26" s="229">
        <f t="shared" si="10"/>
        <v>0</v>
      </c>
      <c r="H26" s="229">
        <f t="shared" si="3"/>
        <v>0</v>
      </c>
      <c r="I26" s="229">
        <f t="shared" si="4"/>
        <v>0</v>
      </c>
      <c r="J26" s="229">
        <f t="shared" si="5"/>
        <v>0</v>
      </c>
      <c r="K26" s="229">
        <f t="shared" si="6"/>
        <v>0</v>
      </c>
      <c r="L26" s="229">
        <f t="shared" si="7"/>
        <v>0</v>
      </c>
      <c r="M26" s="229">
        <f t="shared" si="8"/>
        <v>0</v>
      </c>
      <c r="N26" s="229">
        <f t="shared" si="0"/>
        <v>0</v>
      </c>
      <c r="O26" s="229"/>
      <c r="P26" s="223">
        <f t="shared" si="1"/>
        <v>0</v>
      </c>
      <c r="Q26" s="225">
        <f>IF(Anmeldeformular!C26="",0,1)</f>
        <v>0</v>
      </c>
    </row>
    <row r="27" spans="1:19" x14ac:dyDescent="0.25">
      <c r="A27" s="227">
        <f>Anmeldeformular!B27</f>
        <v>18</v>
      </c>
      <c r="B27" s="228">
        <f>SUM(Anmeldeformular!H27:I27)</f>
        <v>0</v>
      </c>
      <c r="C27" s="228">
        <f>IF(Anmeldeformular!J27="ja",1,0)</f>
        <v>0</v>
      </c>
      <c r="D27" s="228">
        <f>COUNTA(Anmeldeformular!K27)</f>
        <v>0</v>
      </c>
      <c r="E27" s="228">
        <f>COUNTA(Anmeldeformular!L27)</f>
        <v>0</v>
      </c>
      <c r="F27" s="228">
        <f>COUNTA(Anmeldeformular!M27)</f>
        <v>0</v>
      </c>
      <c r="G27" s="229">
        <f t="shared" si="10"/>
        <v>0</v>
      </c>
      <c r="H27" s="229">
        <f t="shared" si="3"/>
        <v>0</v>
      </c>
      <c r="I27" s="229">
        <f t="shared" si="4"/>
        <v>0</v>
      </c>
      <c r="J27" s="229">
        <f t="shared" si="5"/>
        <v>0</v>
      </c>
      <c r="K27" s="229">
        <f t="shared" si="6"/>
        <v>0</v>
      </c>
      <c r="L27" s="229">
        <f t="shared" si="7"/>
        <v>0</v>
      </c>
      <c r="M27" s="229">
        <f t="shared" si="8"/>
        <v>0</v>
      </c>
      <c r="N27" s="229">
        <f t="shared" si="0"/>
        <v>0</v>
      </c>
      <c r="O27" s="229"/>
      <c r="P27" s="223">
        <f t="shared" si="1"/>
        <v>0</v>
      </c>
      <c r="Q27" s="225">
        <f>IF(Anmeldeformular!C27="",0,1)</f>
        <v>0</v>
      </c>
    </row>
    <row r="28" spans="1:19" x14ac:dyDescent="0.25">
      <c r="A28" s="227">
        <f>Anmeldeformular!B28</f>
        <v>19</v>
      </c>
      <c r="B28" s="228">
        <f>SUM(Anmeldeformular!H28:I28)</f>
        <v>0</v>
      </c>
      <c r="C28" s="228">
        <f>IF(Anmeldeformular!J28="ja",1,0)</f>
        <v>0</v>
      </c>
      <c r="D28" s="228">
        <f>COUNTA(Anmeldeformular!K28)</f>
        <v>0</v>
      </c>
      <c r="E28" s="228">
        <f>COUNTA(Anmeldeformular!L28)</f>
        <v>0</v>
      </c>
      <c r="F28" s="228">
        <f>COUNTA(Anmeldeformular!M28)</f>
        <v>0</v>
      </c>
      <c r="G28" s="229">
        <f t="shared" si="10"/>
        <v>0</v>
      </c>
      <c r="H28" s="229">
        <f t="shared" si="3"/>
        <v>0</v>
      </c>
      <c r="I28" s="229">
        <f t="shared" si="4"/>
        <v>0</v>
      </c>
      <c r="J28" s="229">
        <f t="shared" si="5"/>
        <v>0</v>
      </c>
      <c r="K28" s="229">
        <f t="shared" si="6"/>
        <v>0</v>
      </c>
      <c r="L28" s="229">
        <f t="shared" si="7"/>
        <v>0</v>
      </c>
      <c r="M28" s="229">
        <f t="shared" si="8"/>
        <v>0</v>
      </c>
      <c r="N28" s="229">
        <f t="shared" si="0"/>
        <v>0</v>
      </c>
      <c r="O28" s="229"/>
      <c r="P28" s="223">
        <f t="shared" si="1"/>
        <v>0</v>
      </c>
      <c r="Q28" s="225">
        <f>IF(Anmeldeformular!C28="",0,1)</f>
        <v>0</v>
      </c>
    </row>
    <row r="29" spans="1:19" x14ac:dyDescent="0.25">
      <c r="A29" s="227">
        <f>Anmeldeformular!B29</f>
        <v>20</v>
      </c>
      <c r="B29" s="228">
        <f>SUM(Anmeldeformular!H29:I29)</f>
        <v>0</v>
      </c>
      <c r="C29" s="228">
        <f>IF(Anmeldeformular!J29="ja",1,0)</f>
        <v>0</v>
      </c>
      <c r="D29" s="228">
        <f>COUNTA(Anmeldeformular!K29)</f>
        <v>0</v>
      </c>
      <c r="E29" s="228">
        <f>COUNTA(Anmeldeformular!L29)</f>
        <v>0</v>
      </c>
      <c r="F29" s="228">
        <f>COUNTA(Anmeldeformular!M29)</f>
        <v>0</v>
      </c>
      <c r="G29" s="229">
        <f t="shared" si="10"/>
        <v>0</v>
      </c>
      <c r="H29" s="229">
        <f t="shared" si="3"/>
        <v>0</v>
      </c>
      <c r="I29" s="229">
        <f t="shared" si="4"/>
        <v>0</v>
      </c>
      <c r="J29" s="229">
        <f t="shared" si="5"/>
        <v>0</v>
      </c>
      <c r="K29" s="229">
        <f t="shared" si="6"/>
        <v>0</v>
      </c>
      <c r="L29" s="229">
        <f t="shared" si="7"/>
        <v>0</v>
      </c>
      <c r="M29" s="229">
        <f t="shared" si="8"/>
        <v>0</v>
      </c>
      <c r="N29" s="229">
        <f t="shared" si="0"/>
        <v>0</v>
      </c>
      <c r="O29" s="229"/>
      <c r="P29" s="223">
        <f t="shared" si="1"/>
        <v>0</v>
      </c>
      <c r="Q29" s="225">
        <f>IF(Anmeldeformular!C29="",0,1)</f>
        <v>0</v>
      </c>
    </row>
    <row r="30" spans="1:19" x14ac:dyDescent="0.25">
      <c r="A30" s="227">
        <f>Anmeldeformular!B30</f>
        <v>21</v>
      </c>
      <c r="B30" s="228">
        <f>SUM(Anmeldeformular!H30:I30)</f>
        <v>0</v>
      </c>
      <c r="C30" s="228">
        <f>IF(Anmeldeformular!J30="ja",1,0)</f>
        <v>0</v>
      </c>
      <c r="D30" s="228">
        <f>COUNTA(Anmeldeformular!K30)</f>
        <v>0</v>
      </c>
      <c r="E30" s="228">
        <f>COUNTA(Anmeldeformular!L30)</f>
        <v>0</v>
      </c>
      <c r="F30" s="228">
        <f>COUNTA(Anmeldeformular!M30)</f>
        <v>0</v>
      </c>
      <c r="G30" s="229">
        <f t="shared" si="10"/>
        <v>0</v>
      </c>
      <c r="H30" s="229">
        <f t="shared" si="3"/>
        <v>0</v>
      </c>
      <c r="I30" s="229">
        <f t="shared" si="4"/>
        <v>0</v>
      </c>
      <c r="J30" s="229">
        <f t="shared" si="5"/>
        <v>0</v>
      </c>
      <c r="K30" s="229">
        <f t="shared" si="6"/>
        <v>0</v>
      </c>
      <c r="L30" s="229">
        <f t="shared" si="7"/>
        <v>0</v>
      </c>
      <c r="M30" s="229">
        <f t="shared" si="8"/>
        <v>0</v>
      </c>
      <c r="N30" s="229">
        <f t="shared" si="0"/>
        <v>0</v>
      </c>
      <c r="O30" s="229"/>
      <c r="P30" s="223">
        <f t="shared" si="1"/>
        <v>0</v>
      </c>
      <c r="Q30" s="225">
        <f>IF(Anmeldeformular!C30="",0,1)</f>
        <v>0</v>
      </c>
    </row>
    <row r="31" spans="1:19" x14ac:dyDescent="0.25">
      <c r="A31" s="227">
        <f>Anmeldeformular!B31</f>
        <v>22</v>
      </c>
      <c r="B31" s="228">
        <f>SUM(Anmeldeformular!H31:I31)</f>
        <v>0</v>
      </c>
      <c r="C31" s="228">
        <f>IF(Anmeldeformular!J31="ja",1,0)</f>
        <v>0</v>
      </c>
      <c r="D31" s="228">
        <f>COUNTA(Anmeldeformular!K31)</f>
        <v>0</v>
      </c>
      <c r="E31" s="228">
        <f>COUNTA(Anmeldeformular!L31)</f>
        <v>0</v>
      </c>
      <c r="F31" s="228">
        <f>COUNTA(Anmeldeformular!M31)</f>
        <v>0</v>
      </c>
      <c r="G31" s="229">
        <f t="shared" si="10"/>
        <v>0</v>
      </c>
      <c r="H31" s="229">
        <f t="shared" si="3"/>
        <v>0</v>
      </c>
      <c r="I31" s="229">
        <f t="shared" si="4"/>
        <v>0</v>
      </c>
      <c r="J31" s="229">
        <f t="shared" si="5"/>
        <v>0</v>
      </c>
      <c r="K31" s="229">
        <f t="shared" si="6"/>
        <v>0</v>
      </c>
      <c r="L31" s="229">
        <f t="shared" si="7"/>
        <v>0</v>
      </c>
      <c r="M31" s="229">
        <f t="shared" si="8"/>
        <v>0</v>
      </c>
      <c r="N31" s="229">
        <f t="shared" si="0"/>
        <v>0</v>
      </c>
      <c r="O31" s="229"/>
      <c r="P31" s="223">
        <f t="shared" si="1"/>
        <v>0</v>
      </c>
      <c r="Q31" s="225">
        <f>IF(Anmeldeformular!C31="",0,1)</f>
        <v>0</v>
      </c>
    </row>
    <row r="32" spans="1:19" x14ac:dyDescent="0.25">
      <c r="A32" s="227">
        <f>Anmeldeformular!B32</f>
        <v>23</v>
      </c>
      <c r="B32" s="228">
        <f>SUM(Anmeldeformular!H32:I32)</f>
        <v>0</v>
      </c>
      <c r="C32" s="228">
        <f>IF(Anmeldeformular!J32="ja",1,0)</f>
        <v>0</v>
      </c>
      <c r="D32" s="228">
        <f>COUNTA(Anmeldeformular!K32)</f>
        <v>0</v>
      </c>
      <c r="E32" s="228">
        <f>COUNTA(Anmeldeformular!L32)</f>
        <v>0</v>
      </c>
      <c r="F32" s="228">
        <f>COUNTA(Anmeldeformular!M32)</f>
        <v>0</v>
      </c>
      <c r="G32" s="229">
        <f t="shared" si="10"/>
        <v>0</v>
      </c>
      <c r="H32" s="229">
        <f t="shared" si="3"/>
        <v>0</v>
      </c>
      <c r="I32" s="229">
        <f t="shared" si="4"/>
        <v>0</v>
      </c>
      <c r="J32" s="229">
        <f t="shared" si="5"/>
        <v>0</v>
      </c>
      <c r="K32" s="229">
        <f t="shared" si="6"/>
        <v>0</v>
      </c>
      <c r="L32" s="229">
        <f t="shared" si="7"/>
        <v>0</v>
      </c>
      <c r="M32" s="229">
        <f t="shared" si="8"/>
        <v>0</v>
      </c>
      <c r="N32" s="229">
        <f t="shared" si="0"/>
        <v>0</v>
      </c>
      <c r="O32" s="229"/>
      <c r="P32" s="223">
        <f t="shared" si="1"/>
        <v>0</v>
      </c>
      <c r="Q32" s="225">
        <f>IF(Anmeldeformular!C32="",0,1)</f>
        <v>0</v>
      </c>
    </row>
    <row r="33" spans="1:17" x14ac:dyDescent="0.25">
      <c r="A33" s="227">
        <f>Anmeldeformular!B33</f>
        <v>24</v>
      </c>
      <c r="B33" s="228">
        <f>SUM(Anmeldeformular!H33:I33)</f>
        <v>0</v>
      </c>
      <c r="C33" s="228">
        <f>IF(Anmeldeformular!J33="ja",1,0)</f>
        <v>0</v>
      </c>
      <c r="D33" s="228">
        <f>COUNTA(Anmeldeformular!K33)</f>
        <v>0</v>
      </c>
      <c r="E33" s="228">
        <f>COUNTA(Anmeldeformular!L33)</f>
        <v>0</v>
      </c>
      <c r="F33" s="228">
        <f>COUNTA(Anmeldeformular!M33)</f>
        <v>0</v>
      </c>
      <c r="G33" s="229">
        <f t="shared" si="10"/>
        <v>0</v>
      </c>
      <c r="H33" s="229">
        <f t="shared" si="3"/>
        <v>0</v>
      </c>
      <c r="I33" s="229">
        <f t="shared" si="4"/>
        <v>0</v>
      </c>
      <c r="J33" s="229">
        <f t="shared" si="5"/>
        <v>0</v>
      </c>
      <c r="K33" s="229">
        <f t="shared" si="6"/>
        <v>0</v>
      </c>
      <c r="L33" s="229">
        <f t="shared" si="7"/>
        <v>0</v>
      </c>
      <c r="M33" s="229">
        <f t="shared" si="8"/>
        <v>0</v>
      </c>
      <c r="N33" s="229">
        <f t="shared" si="0"/>
        <v>0</v>
      </c>
      <c r="O33" s="229"/>
      <c r="P33" s="223">
        <f t="shared" si="1"/>
        <v>0</v>
      </c>
      <c r="Q33" s="225">
        <f>IF(Anmeldeformular!C33="",0,1)</f>
        <v>0</v>
      </c>
    </row>
    <row r="34" spans="1:17" x14ac:dyDescent="0.25">
      <c r="A34" s="227">
        <f>Anmeldeformular!B34</f>
        <v>25</v>
      </c>
      <c r="B34" s="228">
        <f>SUM(Anmeldeformular!H34:I34)</f>
        <v>0</v>
      </c>
      <c r="C34" s="228">
        <f>IF(Anmeldeformular!J34="ja",1,0)</f>
        <v>0</v>
      </c>
      <c r="D34" s="228">
        <f>COUNTA(Anmeldeformular!K34)</f>
        <v>0</v>
      </c>
      <c r="E34" s="228">
        <f>COUNTA(Anmeldeformular!L34)</f>
        <v>0</v>
      </c>
      <c r="F34" s="228">
        <f>COUNTA(Anmeldeformular!M34)</f>
        <v>0</v>
      </c>
      <c r="G34" s="229">
        <f t="shared" si="10"/>
        <v>0</v>
      </c>
      <c r="H34" s="229">
        <f t="shared" si="3"/>
        <v>0</v>
      </c>
      <c r="I34" s="229">
        <f t="shared" si="4"/>
        <v>0</v>
      </c>
      <c r="J34" s="229">
        <f t="shared" si="5"/>
        <v>0</v>
      </c>
      <c r="K34" s="229">
        <f t="shared" si="6"/>
        <v>0</v>
      </c>
      <c r="L34" s="229">
        <f t="shared" si="7"/>
        <v>0</v>
      </c>
      <c r="M34" s="229">
        <f t="shared" si="8"/>
        <v>0</v>
      </c>
      <c r="N34" s="229">
        <f t="shared" si="0"/>
        <v>0</v>
      </c>
      <c r="O34" s="229"/>
      <c r="P34" s="223">
        <f t="shared" si="1"/>
        <v>0</v>
      </c>
      <c r="Q34" s="225">
        <f>IF(Anmeldeformular!C34="",0,1)</f>
        <v>0</v>
      </c>
    </row>
    <row r="35" spans="1:17" x14ac:dyDescent="0.25">
      <c r="A35" s="227">
        <f>Anmeldeformular!B35</f>
        <v>26</v>
      </c>
      <c r="B35" s="228">
        <f>SUM(Anmeldeformular!H35:I35)</f>
        <v>0</v>
      </c>
      <c r="C35" s="228">
        <f>IF(Anmeldeformular!J35="ja",1,0)</f>
        <v>0</v>
      </c>
      <c r="D35" s="228">
        <f>COUNTA(Anmeldeformular!K35)</f>
        <v>0</v>
      </c>
      <c r="E35" s="228">
        <f>COUNTA(Anmeldeformular!L35)</f>
        <v>0</v>
      </c>
      <c r="F35" s="228">
        <f>COUNTA(Anmeldeformular!M35)</f>
        <v>0</v>
      </c>
      <c r="G35" s="229">
        <f t="shared" si="10"/>
        <v>0</v>
      </c>
      <c r="H35" s="229">
        <f t="shared" si="3"/>
        <v>0</v>
      </c>
      <c r="I35" s="229">
        <f t="shared" si="4"/>
        <v>0</v>
      </c>
      <c r="J35" s="229">
        <f t="shared" si="5"/>
        <v>0</v>
      </c>
      <c r="K35" s="229">
        <f t="shared" si="6"/>
        <v>0</v>
      </c>
      <c r="L35" s="229">
        <f t="shared" si="7"/>
        <v>0</v>
      </c>
      <c r="M35" s="229">
        <f t="shared" si="8"/>
        <v>0</v>
      </c>
      <c r="N35" s="229">
        <f t="shared" si="0"/>
        <v>0</v>
      </c>
      <c r="O35" s="229"/>
      <c r="P35" s="223">
        <f t="shared" si="1"/>
        <v>0</v>
      </c>
      <c r="Q35" s="225">
        <f>IF(Anmeldeformular!C35="",0,1)</f>
        <v>0</v>
      </c>
    </row>
    <row r="36" spans="1:17" x14ac:dyDescent="0.25">
      <c r="A36" s="227">
        <f>Anmeldeformular!B36</f>
        <v>27</v>
      </c>
      <c r="B36" s="228">
        <f>SUM(Anmeldeformular!H36:I36)</f>
        <v>0</v>
      </c>
      <c r="C36" s="228">
        <f>IF(Anmeldeformular!J36="ja",1,0)</f>
        <v>0</v>
      </c>
      <c r="D36" s="228">
        <f>COUNTA(Anmeldeformular!K36)</f>
        <v>0</v>
      </c>
      <c r="E36" s="228">
        <f>COUNTA(Anmeldeformular!L36)</f>
        <v>0</v>
      </c>
      <c r="F36" s="228">
        <f>COUNTA(Anmeldeformular!M36)</f>
        <v>0</v>
      </c>
      <c r="G36" s="229">
        <f t="shared" si="10"/>
        <v>0</v>
      </c>
      <c r="H36" s="229">
        <f t="shared" si="3"/>
        <v>0</v>
      </c>
      <c r="I36" s="229">
        <f t="shared" si="4"/>
        <v>0</v>
      </c>
      <c r="J36" s="229">
        <f t="shared" si="5"/>
        <v>0</v>
      </c>
      <c r="K36" s="229">
        <f t="shared" si="6"/>
        <v>0</v>
      </c>
      <c r="L36" s="229">
        <f t="shared" si="7"/>
        <v>0</v>
      </c>
      <c r="M36" s="229">
        <f t="shared" si="8"/>
        <v>0</v>
      </c>
      <c r="N36" s="229">
        <f t="shared" si="0"/>
        <v>0</v>
      </c>
      <c r="O36" s="229"/>
      <c r="P36" s="223">
        <f t="shared" si="1"/>
        <v>0</v>
      </c>
      <c r="Q36" s="225">
        <f>IF(Anmeldeformular!C36="",0,1)</f>
        <v>0</v>
      </c>
    </row>
    <row r="37" spans="1:17" x14ac:dyDescent="0.25">
      <c r="A37" s="227">
        <f>Anmeldeformular!B37</f>
        <v>28</v>
      </c>
      <c r="B37" s="228">
        <f>SUM(Anmeldeformular!H37:I37)</f>
        <v>0</v>
      </c>
      <c r="C37" s="228">
        <f>IF(Anmeldeformular!J37="ja",1,0)</f>
        <v>0</v>
      </c>
      <c r="D37" s="228">
        <f>COUNTA(Anmeldeformular!K37)</f>
        <v>0</v>
      </c>
      <c r="E37" s="228">
        <f>COUNTA(Anmeldeformular!L37)</f>
        <v>0</v>
      </c>
      <c r="F37" s="228">
        <f>COUNTA(Anmeldeformular!M37)</f>
        <v>0</v>
      </c>
      <c r="G37" s="229">
        <f t="shared" si="10"/>
        <v>0</v>
      </c>
      <c r="H37" s="229">
        <f t="shared" si="3"/>
        <v>0</v>
      </c>
      <c r="I37" s="229">
        <f t="shared" si="4"/>
        <v>0</v>
      </c>
      <c r="J37" s="229">
        <f t="shared" si="5"/>
        <v>0</v>
      </c>
      <c r="K37" s="229">
        <f t="shared" si="6"/>
        <v>0</v>
      </c>
      <c r="L37" s="229">
        <f t="shared" si="7"/>
        <v>0</v>
      </c>
      <c r="M37" s="229">
        <f t="shared" si="8"/>
        <v>0</v>
      </c>
      <c r="N37" s="229">
        <f t="shared" si="0"/>
        <v>0</v>
      </c>
      <c r="O37" s="229"/>
      <c r="P37" s="223">
        <f t="shared" si="1"/>
        <v>0</v>
      </c>
      <c r="Q37" s="225">
        <f>IF(Anmeldeformular!C37="",0,1)</f>
        <v>0</v>
      </c>
    </row>
    <row r="38" spans="1:17" x14ac:dyDescent="0.25">
      <c r="A38" s="227">
        <f>Anmeldeformular!B38</f>
        <v>29</v>
      </c>
      <c r="B38" s="228">
        <f>SUM(Anmeldeformular!H38:I38)</f>
        <v>0</v>
      </c>
      <c r="C38" s="228">
        <f>IF(Anmeldeformular!J38="ja",1,0)</f>
        <v>0</v>
      </c>
      <c r="D38" s="228">
        <f>COUNTA(Anmeldeformular!K38)</f>
        <v>0</v>
      </c>
      <c r="E38" s="228">
        <f>COUNTA(Anmeldeformular!L38)</f>
        <v>0</v>
      </c>
      <c r="F38" s="228">
        <f>COUNTA(Anmeldeformular!M38)</f>
        <v>0</v>
      </c>
      <c r="G38" s="229">
        <f t="shared" si="10"/>
        <v>0</v>
      </c>
      <c r="H38" s="229">
        <f t="shared" si="3"/>
        <v>0</v>
      </c>
      <c r="I38" s="229">
        <f t="shared" si="4"/>
        <v>0</v>
      </c>
      <c r="J38" s="229">
        <f t="shared" si="5"/>
        <v>0</v>
      </c>
      <c r="K38" s="229">
        <f t="shared" si="6"/>
        <v>0</v>
      </c>
      <c r="L38" s="229">
        <f t="shared" si="7"/>
        <v>0</v>
      </c>
      <c r="M38" s="229">
        <f t="shared" si="8"/>
        <v>0</v>
      </c>
      <c r="N38" s="229">
        <f t="shared" si="0"/>
        <v>0</v>
      </c>
      <c r="O38" s="229"/>
      <c r="P38" s="223">
        <f t="shared" si="1"/>
        <v>0</v>
      </c>
      <c r="Q38" s="225">
        <f>IF(Anmeldeformular!C38="",0,1)</f>
        <v>0</v>
      </c>
    </row>
    <row r="39" spans="1:17" x14ac:dyDescent="0.25">
      <c r="A39" s="227">
        <f>Anmeldeformular!B39</f>
        <v>30</v>
      </c>
      <c r="B39" s="228">
        <f>SUM(Anmeldeformular!H39:I39)</f>
        <v>0</v>
      </c>
      <c r="C39" s="228">
        <f>IF(Anmeldeformular!J39="ja",1,0)</f>
        <v>0</v>
      </c>
      <c r="D39" s="228">
        <f>COUNTA(Anmeldeformular!K39)</f>
        <v>0</v>
      </c>
      <c r="E39" s="228">
        <f>COUNTA(Anmeldeformular!L39)</f>
        <v>0</v>
      </c>
      <c r="F39" s="228">
        <f>COUNTA(Anmeldeformular!M39)</f>
        <v>0</v>
      </c>
      <c r="G39" s="229">
        <f t="shared" si="10"/>
        <v>0</v>
      </c>
      <c r="H39" s="229">
        <f t="shared" si="3"/>
        <v>0</v>
      </c>
      <c r="I39" s="229">
        <f t="shared" si="4"/>
        <v>0</v>
      </c>
      <c r="J39" s="229">
        <f t="shared" si="5"/>
        <v>0</v>
      </c>
      <c r="K39" s="229">
        <f t="shared" si="6"/>
        <v>0</v>
      </c>
      <c r="L39" s="229">
        <f t="shared" si="7"/>
        <v>0</v>
      </c>
      <c r="M39" s="229">
        <f t="shared" si="8"/>
        <v>0</v>
      </c>
      <c r="N39" s="229">
        <f t="shared" si="0"/>
        <v>0</v>
      </c>
      <c r="O39" s="229"/>
      <c r="P39" s="223">
        <f t="shared" si="1"/>
        <v>0</v>
      </c>
      <c r="Q39" s="225">
        <f>IF(Anmeldeformular!C39="",0,1)</f>
        <v>0</v>
      </c>
    </row>
    <row r="40" spans="1:17" x14ac:dyDescent="0.25">
      <c r="A40" s="227">
        <f>Anmeldeformular!B40</f>
        <v>31</v>
      </c>
      <c r="B40" s="228">
        <f>SUM(Anmeldeformular!H40:I40)</f>
        <v>0</v>
      </c>
      <c r="C40" s="228">
        <f>IF(Anmeldeformular!J40="ja",1,0)</f>
        <v>0</v>
      </c>
      <c r="D40" s="228">
        <f>COUNTA(Anmeldeformular!K40)</f>
        <v>0</v>
      </c>
      <c r="E40" s="228">
        <f>COUNTA(Anmeldeformular!L40)</f>
        <v>0</v>
      </c>
      <c r="F40" s="228">
        <f>COUNTA(Anmeldeformular!M40)</f>
        <v>0</v>
      </c>
      <c r="G40" s="229">
        <f t="shared" si="10"/>
        <v>0</v>
      </c>
      <c r="H40" s="229">
        <f t="shared" si="3"/>
        <v>0</v>
      </c>
      <c r="I40" s="229">
        <f t="shared" si="4"/>
        <v>0</v>
      </c>
      <c r="J40" s="229">
        <f t="shared" si="5"/>
        <v>0</v>
      </c>
      <c r="K40" s="229">
        <f t="shared" si="6"/>
        <v>0</v>
      </c>
      <c r="L40" s="229">
        <f t="shared" si="7"/>
        <v>0</v>
      </c>
      <c r="M40" s="229">
        <f t="shared" si="8"/>
        <v>0</v>
      </c>
      <c r="N40" s="229">
        <f t="shared" ref="N40:N71" si="11">IF($Q$5=6,SUM(SUM($C40:$D40)*$C$2,SUM($E40:$F40)*$C$5,),0)</f>
        <v>0</v>
      </c>
      <c r="O40" s="229"/>
      <c r="P40" s="223">
        <f t="shared" ref="P40:P71" si="12">IF($Q40=1,SUM($G40:$O40),0)</f>
        <v>0</v>
      </c>
      <c r="Q40" s="225">
        <f>IF(Anmeldeformular!C40="",0,1)</f>
        <v>0</v>
      </c>
    </row>
    <row r="41" spans="1:17" x14ac:dyDescent="0.25">
      <c r="A41" s="227">
        <f>Anmeldeformular!B41</f>
        <v>32</v>
      </c>
      <c r="B41" s="228">
        <f>SUM(Anmeldeformular!H41:I41)</f>
        <v>0</v>
      </c>
      <c r="C41" s="228">
        <f>IF(Anmeldeformular!J41="ja",1,0)</f>
        <v>0</v>
      </c>
      <c r="D41" s="228">
        <f>COUNTA(Anmeldeformular!K41)</f>
        <v>0</v>
      </c>
      <c r="E41" s="228">
        <f>COUNTA(Anmeldeformular!L41)</f>
        <v>0</v>
      </c>
      <c r="F41" s="228">
        <f>COUNTA(Anmeldeformular!M41)</f>
        <v>0</v>
      </c>
      <c r="G41" s="229">
        <f t="shared" si="10"/>
        <v>0</v>
      </c>
      <c r="H41" s="229">
        <f t="shared" si="3"/>
        <v>0</v>
      </c>
      <c r="I41" s="229">
        <f t="shared" si="4"/>
        <v>0</v>
      </c>
      <c r="J41" s="229">
        <f t="shared" si="5"/>
        <v>0</v>
      </c>
      <c r="K41" s="229">
        <f t="shared" si="6"/>
        <v>0</v>
      </c>
      <c r="L41" s="229">
        <f t="shared" si="7"/>
        <v>0</v>
      </c>
      <c r="M41" s="229">
        <f t="shared" si="8"/>
        <v>0</v>
      </c>
      <c r="N41" s="229">
        <f t="shared" si="11"/>
        <v>0</v>
      </c>
      <c r="O41" s="229"/>
      <c r="P41" s="223">
        <f t="shared" si="12"/>
        <v>0</v>
      </c>
      <c r="Q41" s="225">
        <f>IF(Anmeldeformular!C41="",0,1)</f>
        <v>0</v>
      </c>
    </row>
    <row r="42" spans="1:17" x14ac:dyDescent="0.25">
      <c r="A42" s="227">
        <f>Anmeldeformular!B42</f>
        <v>33</v>
      </c>
      <c r="B42" s="228">
        <f>SUM(Anmeldeformular!H42:I42)</f>
        <v>0</v>
      </c>
      <c r="C42" s="228">
        <f>IF(Anmeldeformular!J42="ja",1,0)</f>
        <v>0</v>
      </c>
      <c r="D42" s="228">
        <f>COUNTA(Anmeldeformular!K42)</f>
        <v>0</v>
      </c>
      <c r="E42" s="228">
        <f>COUNTA(Anmeldeformular!L42)</f>
        <v>0</v>
      </c>
      <c r="F42" s="228">
        <f>COUNTA(Anmeldeformular!M42)</f>
        <v>0</v>
      </c>
      <c r="G42" s="229">
        <f t="shared" si="10"/>
        <v>0</v>
      </c>
      <c r="H42" s="229">
        <f t="shared" si="3"/>
        <v>0</v>
      </c>
      <c r="I42" s="229">
        <f t="shared" si="4"/>
        <v>0</v>
      </c>
      <c r="J42" s="229">
        <f t="shared" si="5"/>
        <v>0</v>
      </c>
      <c r="K42" s="229">
        <f t="shared" si="6"/>
        <v>0</v>
      </c>
      <c r="L42" s="229">
        <f t="shared" si="7"/>
        <v>0</v>
      </c>
      <c r="M42" s="229">
        <f t="shared" si="8"/>
        <v>0</v>
      </c>
      <c r="N42" s="229">
        <f t="shared" si="11"/>
        <v>0</v>
      </c>
      <c r="O42" s="229"/>
      <c r="P42" s="223">
        <f t="shared" si="12"/>
        <v>0</v>
      </c>
      <c r="Q42" s="225">
        <f>IF(Anmeldeformular!C42="",0,1)</f>
        <v>0</v>
      </c>
    </row>
    <row r="43" spans="1:17" x14ac:dyDescent="0.25">
      <c r="A43" s="227">
        <f>Anmeldeformular!B43</f>
        <v>34</v>
      </c>
      <c r="B43" s="228">
        <f>SUM(Anmeldeformular!H43:I43)</f>
        <v>0</v>
      </c>
      <c r="C43" s="228">
        <f>IF(Anmeldeformular!J43="ja",1,0)</f>
        <v>0</v>
      </c>
      <c r="D43" s="228">
        <f>COUNTA(Anmeldeformular!K43)</f>
        <v>0</v>
      </c>
      <c r="E43" s="228">
        <f>COUNTA(Anmeldeformular!L43)</f>
        <v>0</v>
      </c>
      <c r="F43" s="228">
        <f>COUNTA(Anmeldeformular!M43)</f>
        <v>0</v>
      </c>
      <c r="G43" s="229">
        <f t="shared" si="10"/>
        <v>0</v>
      </c>
      <c r="H43" s="229">
        <f t="shared" si="3"/>
        <v>0</v>
      </c>
      <c r="I43" s="229">
        <f t="shared" si="4"/>
        <v>0</v>
      </c>
      <c r="J43" s="229">
        <f t="shared" si="5"/>
        <v>0</v>
      </c>
      <c r="K43" s="229">
        <f t="shared" si="6"/>
        <v>0</v>
      </c>
      <c r="L43" s="229">
        <f t="shared" si="7"/>
        <v>0</v>
      </c>
      <c r="M43" s="229">
        <f t="shared" si="8"/>
        <v>0</v>
      </c>
      <c r="N43" s="229">
        <f t="shared" si="11"/>
        <v>0</v>
      </c>
      <c r="O43" s="229"/>
      <c r="P43" s="223">
        <f t="shared" si="12"/>
        <v>0</v>
      </c>
      <c r="Q43" s="225">
        <f>IF(Anmeldeformular!C43="",0,1)</f>
        <v>0</v>
      </c>
    </row>
    <row r="44" spans="1:17" x14ac:dyDescent="0.25">
      <c r="A44" s="227">
        <f>Anmeldeformular!B44</f>
        <v>35</v>
      </c>
      <c r="B44" s="228">
        <f>SUM(Anmeldeformular!H44:I44)</f>
        <v>0</v>
      </c>
      <c r="C44" s="228">
        <f>IF(Anmeldeformular!J44="ja",1,0)</f>
        <v>0</v>
      </c>
      <c r="D44" s="228">
        <f>COUNTA(Anmeldeformular!K44)</f>
        <v>0</v>
      </c>
      <c r="E44" s="228">
        <f>COUNTA(Anmeldeformular!L44)</f>
        <v>0</v>
      </c>
      <c r="F44" s="228">
        <f>COUNTA(Anmeldeformular!M44)</f>
        <v>0</v>
      </c>
      <c r="G44" s="229">
        <f t="shared" si="10"/>
        <v>0</v>
      </c>
      <c r="H44" s="229">
        <f t="shared" si="3"/>
        <v>0</v>
      </c>
      <c r="I44" s="229">
        <f t="shared" si="4"/>
        <v>0</v>
      </c>
      <c r="J44" s="229">
        <f t="shared" si="5"/>
        <v>0</v>
      </c>
      <c r="K44" s="229">
        <f t="shared" si="6"/>
        <v>0</v>
      </c>
      <c r="L44" s="229">
        <f t="shared" si="7"/>
        <v>0</v>
      </c>
      <c r="M44" s="229">
        <f t="shared" si="8"/>
        <v>0</v>
      </c>
      <c r="N44" s="229">
        <f t="shared" si="11"/>
        <v>0</v>
      </c>
      <c r="O44" s="229"/>
      <c r="P44" s="223">
        <f t="shared" si="12"/>
        <v>0</v>
      </c>
      <c r="Q44" s="225">
        <f>IF(Anmeldeformular!C44="",0,1)</f>
        <v>0</v>
      </c>
    </row>
    <row r="45" spans="1:17" x14ac:dyDescent="0.25">
      <c r="A45" s="227">
        <f>Anmeldeformular!B45</f>
        <v>36</v>
      </c>
      <c r="B45" s="228">
        <f>SUM(Anmeldeformular!H45:I45)</f>
        <v>0</v>
      </c>
      <c r="C45" s="228">
        <f>IF(Anmeldeformular!J45="ja",1,0)</f>
        <v>0</v>
      </c>
      <c r="D45" s="228">
        <f>COUNTA(Anmeldeformular!K45)</f>
        <v>0</v>
      </c>
      <c r="E45" s="228">
        <f>COUNTA(Anmeldeformular!L45)</f>
        <v>0</v>
      </c>
      <c r="F45" s="228">
        <f>COUNTA(Anmeldeformular!M45)</f>
        <v>0</v>
      </c>
      <c r="G45" s="229">
        <f t="shared" si="10"/>
        <v>0</v>
      </c>
      <c r="H45" s="229">
        <f t="shared" si="3"/>
        <v>0</v>
      </c>
      <c r="I45" s="229">
        <f t="shared" si="4"/>
        <v>0</v>
      </c>
      <c r="J45" s="229">
        <f t="shared" si="5"/>
        <v>0</v>
      </c>
      <c r="K45" s="229">
        <f t="shared" si="6"/>
        <v>0</v>
      </c>
      <c r="L45" s="229">
        <f t="shared" si="7"/>
        <v>0</v>
      </c>
      <c r="M45" s="229">
        <f t="shared" si="8"/>
        <v>0</v>
      </c>
      <c r="N45" s="229">
        <f t="shared" si="11"/>
        <v>0</v>
      </c>
      <c r="O45" s="229"/>
      <c r="P45" s="223">
        <f t="shared" si="12"/>
        <v>0</v>
      </c>
      <c r="Q45" s="225">
        <f>IF(Anmeldeformular!C45="",0,1)</f>
        <v>0</v>
      </c>
    </row>
    <row r="46" spans="1:17" x14ac:dyDescent="0.25">
      <c r="A46" s="227">
        <f>Anmeldeformular!B46</f>
        <v>37</v>
      </c>
      <c r="B46" s="228">
        <f>SUM(Anmeldeformular!H46:I46)</f>
        <v>0</v>
      </c>
      <c r="C46" s="228">
        <f>IF(Anmeldeformular!J46="ja",1,0)</f>
        <v>0</v>
      </c>
      <c r="D46" s="228">
        <f>COUNTA(Anmeldeformular!K46)</f>
        <v>0</v>
      </c>
      <c r="E46" s="228">
        <f>COUNTA(Anmeldeformular!L46)</f>
        <v>0</v>
      </c>
      <c r="F46" s="228">
        <f>COUNTA(Anmeldeformular!M46)</f>
        <v>0</v>
      </c>
      <c r="G46" s="229">
        <f t="shared" si="10"/>
        <v>0</v>
      </c>
      <c r="H46" s="229">
        <f t="shared" si="3"/>
        <v>0</v>
      </c>
      <c r="I46" s="229">
        <f t="shared" si="4"/>
        <v>0</v>
      </c>
      <c r="J46" s="229">
        <f t="shared" si="5"/>
        <v>0</v>
      </c>
      <c r="K46" s="229">
        <f t="shared" si="6"/>
        <v>0</v>
      </c>
      <c r="L46" s="229">
        <f t="shared" si="7"/>
        <v>0</v>
      </c>
      <c r="M46" s="229">
        <f t="shared" si="8"/>
        <v>0</v>
      </c>
      <c r="N46" s="229">
        <f t="shared" si="11"/>
        <v>0</v>
      </c>
      <c r="O46" s="229"/>
      <c r="P46" s="223">
        <f t="shared" si="12"/>
        <v>0</v>
      </c>
      <c r="Q46" s="225">
        <f>IF(Anmeldeformular!C46="",0,1)</f>
        <v>0</v>
      </c>
    </row>
    <row r="47" spans="1:17" x14ac:dyDescent="0.25">
      <c r="A47" s="227">
        <f>Anmeldeformular!B47</f>
        <v>38</v>
      </c>
      <c r="B47" s="228">
        <f>SUM(Anmeldeformular!H47:I47)</f>
        <v>0</v>
      </c>
      <c r="C47" s="228">
        <f>IF(Anmeldeformular!J47="ja",1,0)</f>
        <v>0</v>
      </c>
      <c r="D47" s="228">
        <f>COUNTA(Anmeldeformular!K47)</f>
        <v>0</v>
      </c>
      <c r="E47" s="228">
        <f>COUNTA(Anmeldeformular!L47)</f>
        <v>0</v>
      </c>
      <c r="F47" s="228">
        <f>COUNTA(Anmeldeformular!M47)</f>
        <v>0</v>
      </c>
      <c r="G47" s="229">
        <f t="shared" si="10"/>
        <v>0</v>
      </c>
      <c r="H47" s="229">
        <f t="shared" si="3"/>
        <v>0</v>
      </c>
      <c r="I47" s="229">
        <f t="shared" si="4"/>
        <v>0</v>
      </c>
      <c r="J47" s="229">
        <f t="shared" si="5"/>
        <v>0</v>
      </c>
      <c r="K47" s="229">
        <f t="shared" si="6"/>
        <v>0</v>
      </c>
      <c r="L47" s="229">
        <f t="shared" si="7"/>
        <v>0</v>
      </c>
      <c r="M47" s="229">
        <f t="shared" si="8"/>
        <v>0</v>
      </c>
      <c r="N47" s="229">
        <f t="shared" si="11"/>
        <v>0</v>
      </c>
      <c r="O47" s="229"/>
      <c r="P47" s="223">
        <f t="shared" si="12"/>
        <v>0</v>
      </c>
      <c r="Q47" s="225">
        <f>IF(Anmeldeformular!C47="",0,1)</f>
        <v>0</v>
      </c>
    </row>
    <row r="48" spans="1:17" x14ac:dyDescent="0.25">
      <c r="A48" s="227">
        <f>Anmeldeformular!B48</f>
        <v>39</v>
      </c>
      <c r="B48" s="228">
        <f>SUM(Anmeldeformular!H48:I48)</f>
        <v>0</v>
      </c>
      <c r="C48" s="228">
        <f>IF(Anmeldeformular!J48="ja",1,0)</f>
        <v>0</v>
      </c>
      <c r="D48" s="228">
        <f>COUNTA(Anmeldeformular!K48)</f>
        <v>0</v>
      </c>
      <c r="E48" s="228">
        <f>COUNTA(Anmeldeformular!L48)</f>
        <v>0</v>
      </c>
      <c r="F48" s="228">
        <f>COUNTA(Anmeldeformular!M48)</f>
        <v>0</v>
      </c>
      <c r="G48" s="229">
        <f t="shared" si="10"/>
        <v>0</v>
      </c>
      <c r="H48" s="229">
        <f t="shared" si="3"/>
        <v>0</v>
      </c>
      <c r="I48" s="229">
        <f t="shared" si="4"/>
        <v>0</v>
      </c>
      <c r="J48" s="229">
        <f t="shared" si="5"/>
        <v>0</v>
      </c>
      <c r="K48" s="229">
        <f t="shared" si="6"/>
        <v>0</v>
      </c>
      <c r="L48" s="229">
        <f t="shared" si="7"/>
        <v>0</v>
      </c>
      <c r="M48" s="229">
        <f t="shared" si="8"/>
        <v>0</v>
      </c>
      <c r="N48" s="229">
        <f t="shared" si="11"/>
        <v>0</v>
      </c>
      <c r="O48" s="229"/>
      <c r="P48" s="223">
        <f t="shared" si="12"/>
        <v>0</v>
      </c>
      <c r="Q48" s="225">
        <f>IF(Anmeldeformular!C48="",0,1)</f>
        <v>0</v>
      </c>
    </row>
    <row r="49" spans="1:17" x14ac:dyDescent="0.25">
      <c r="A49" s="227">
        <f>Anmeldeformular!B49</f>
        <v>40</v>
      </c>
      <c r="B49" s="228">
        <f>SUM(Anmeldeformular!H49:I49)</f>
        <v>0</v>
      </c>
      <c r="C49" s="228">
        <f>IF(Anmeldeformular!J49="ja",1,0)</f>
        <v>0</v>
      </c>
      <c r="D49" s="228">
        <f>COUNTA(Anmeldeformular!K49)</f>
        <v>0</v>
      </c>
      <c r="E49" s="228">
        <f>COUNTA(Anmeldeformular!L49)</f>
        <v>0</v>
      </c>
      <c r="F49" s="228">
        <f>COUNTA(Anmeldeformular!M49)</f>
        <v>0</v>
      </c>
      <c r="G49" s="229">
        <f t="shared" si="10"/>
        <v>0</v>
      </c>
      <c r="H49" s="229">
        <f t="shared" si="3"/>
        <v>0</v>
      </c>
      <c r="I49" s="229">
        <f t="shared" si="4"/>
        <v>0</v>
      </c>
      <c r="J49" s="229">
        <f t="shared" si="5"/>
        <v>0</v>
      </c>
      <c r="K49" s="229">
        <f t="shared" si="6"/>
        <v>0</v>
      </c>
      <c r="L49" s="229">
        <f t="shared" si="7"/>
        <v>0</v>
      </c>
      <c r="M49" s="229">
        <f t="shared" si="8"/>
        <v>0</v>
      </c>
      <c r="N49" s="229">
        <f t="shared" si="11"/>
        <v>0</v>
      </c>
      <c r="O49" s="229"/>
      <c r="P49" s="223">
        <f t="shared" si="12"/>
        <v>0</v>
      </c>
      <c r="Q49" s="225">
        <f>IF(Anmeldeformular!C49="",0,1)</f>
        <v>0</v>
      </c>
    </row>
    <row r="50" spans="1:17" x14ac:dyDescent="0.25">
      <c r="A50" s="227">
        <f>Anmeldeformular!B50</f>
        <v>41</v>
      </c>
      <c r="B50" s="228">
        <f>SUM(Anmeldeformular!H50:I50)</f>
        <v>0</v>
      </c>
      <c r="C50" s="228">
        <f>IF(Anmeldeformular!J50="ja",1,0)</f>
        <v>0</v>
      </c>
      <c r="D50" s="228">
        <f>COUNTA(Anmeldeformular!K50)</f>
        <v>0</v>
      </c>
      <c r="E50" s="228">
        <f>COUNTA(Anmeldeformular!L50)</f>
        <v>0</v>
      </c>
      <c r="F50" s="228">
        <f>COUNTA(Anmeldeformular!M50)</f>
        <v>0</v>
      </c>
      <c r="G50" s="229">
        <f t="shared" si="10"/>
        <v>0</v>
      </c>
      <c r="H50" s="229">
        <f t="shared" si="3"/>
        <v>0</v>
      </c>
      <c r="I50" s="229">
        <f t="shared" si="4"/>
        <v>0</v>
      </c>
      <c r="J50" s="229">
        <f t="shared" si="5"/>
        <v>0</v>
      </c>
      <c r="K50" s="229">
        <f t="shared" si="6"/>
        <v>0</v>
      </c>
      <c r="L50" s="229">
        <f t="shared" si="7"/>
        <v>0</v>
      </c>
      <c r="M50" s="229">
        <f t="shared" si="8"/>
        <v>0</v>
      </c>
      <c r="N50" s="229">
        <f t="shared" si="11"/>
        <v>0</v>
      </c>
      <c r="O50" s="229"/>
      <c r="P50" s="223">
        <f t="shared" si="12"/>
        <v>0</v>
      </c>
      <c r="Q50" s="225">
        <f>IF(Anmeldeformular!C50="",0,1)</f>
        <v>0</v>
      </c>
    </row>
    <row r="51" spans="1:17" x14ac:dyDescent="0.25">
      <c r="A51" s="227">
        <f>Anmeldeformular!B51</f>
        <v>42</v>
      </c>
      <c r="B51" s="228">
        <f>SUM(Anmeldeformular!H51:I51)</f>
        <v>0</v>
      </c>
      <c r="C51" s="228">
        <f>IF(Anmeldeformular!J51="ja",1,0)</f>
        <v>0</v>
      </c>
      <c r="D51" s="228">
        <f>COUNTA(Anmeldeformular!K51)</f>
        <v>0</v>
      </c>
      <c r="E51" s="228">
        <f>COUNTA(Anmeldeformular!L51)</f>
        <v>0</v>
      </c>
      <c r="F51" s="228">
        <f>COUNTA(Anmeldeformular!M51)</f>
        <v>0</v>
      </c>
      <c r="G51" s="229">
        <f t="shared" si="10"/>
        <v>0</v>
      </c>
      <c r="H51" s="229">
        <f t="shared" si="3"/>
        <v>0</v>
      </c>
      <c r="I51" s="229">
        <f t="shared" si="4"/>
        <v>0</v>
      </c>
      <c r="J51" s="229">
        <f t="shared" si="5"/>
        <v>0</v>
      </c>
      <c r="K51" s="229">
        <f t="shared" si="6"/>
        <v>0</v>
      </c>
      <c r="L51" s="229">
        <f t="shared" si="7"/>
        <v>0</v>
      </c>
      <c r="M51" s="229">
        <f t="shared" si="8"/>
        <v>0</v>
      </c>
      <c r="N51" s="229">
        <f t="shared" si="11"/>
        <v>0</v>
      </c>
      <c r="O51" s="229"/>
      <c r="P51" s="223">
        <f t="shared" si="12"/>
        <v>0</v>
      </c>
      <c r="Q51" s="225">
        <f>IF(Anmeldeformular!C51="",0,1)</f>
        <v>0</v>
      </c>
    </row>
    <row r="52" spans="1:17" x14ac:dyDescent="0.25">
      <c r="A52" s="227">
        <f>Anmeldeformular!B52</f>
        <v>43</v>
      </c>
      <c r="B52" s="228">
        <f>SUM(Anmeldeformular!H52:I52)</f>
        <v>0</v>
      </c>
      <c r="C52" s="228">
        <f>IF(Anmeldeformular!J52="ja",1,0)</f>
        <v>0</v>
      </c>
      <c r="D52" s="228">
        <f>COUNTA(Anmeldeformular!K52)</f>
        <v>0</v>
      </c>
      <c r="E52" s="228">
        <f>COUNTA(Anmeldeformular!L52)</f>
        <v>0</v>
      </c>
      <c r="F52" s="228">
        <f>COUNTA(Anmeldeformular!M52)</f>
        <v>0</v>
      </c>
      <c r="G52" s="229">
        <f t="shared" si="10"/>
        <v>0</v>
      </c>
      <c r="H52" s="229">
        <f t="shared" si="3"/>
        <v>0</v>
      </c>
      <c r="I52" s="229">
        <f t="shared" si="4"/>
        <v>0</v>
      </c>
      <c r="J52" s="229">
        <f t="shared" si="5"/>
        <v>0</v>
      </c>
      <c r="K52" s="229">
        <f t="shared" si="6"/>
        <v>0</v>
      </c>
      <c r="L52" s="229">
        <f t="shared" si="7"/>
        <v>0</v>
      </c>
      <c r="M52" s="229">
        <f t="shared" si="8"/>
        <v>0</v>
      </c>
      <c r="N52" s="229">
        <f t="shared" si="11"/>
        <v>0</v>
      </c>
      <c r="O52" s="229"/>
      <c r="P52" s="223">
        <f t="shared" si="12"/>
        <v>0</v>
      </c>
      <c r="Q52" s="225">
        <f>IF(Anmeldeformular!C52="",0,1)</f>
        <v>0</v>
      </c>
    </row>
    <row r="53" spans="1:17" x14ac:dyDescent="0.25">
      <c r="A53" s="227">
        <f>Anmeldeformular!B53</f>
        <v>44</v>
      </c>
      <c r="B53" s="228">
        <f>SUM(Anmeldeformular!H53:I53)</f>
        <v>0</v>
      </c>
      <c r="C53" s="228">
        <f>IF(Anmeldeformular!J53="ja",1,0)</f>
        <v>0</v>
      </c>
      <c r="D53" s="228">
        <f>COUNTA(Anmeldeformular!K53)</f>
        <v>0</v>
      </c>
      <c r="E53" s="228">
        <f>COUNTA(Anmeldeformular!L53)</f>
        <v>0</v>
      </c>
      <c r="F53" s="228">
        <f>COUNTA(Anmeldeformular!M53)</f>
        <v>0</v>
      </c>
      <c r="G53" s="229">
        <f t="shared" si="10"/>
        <v>0</v>
      </c>
      <c r="H53" s="229">
        <f t="shared" si="3"/>
        <v>0</v>
      </c>
      <c r="I53" s="229">
        <f t="shared" si="4"/>
        <v>0</v>
      </c>
      <c r="J53" s="229">
        <f t="shared" si="5"/>
        <v>0</v>
      </c>
      <c r="K53" s="229">
        <f t="shared" si="6"/>
        <v>0</v>
      </c>
      <c r="L53" s="229">
        <f t="shared" si="7"/>
        <v>0</v>
      </c>
      <c r="M53" s="229">
        <f t="shared" si="8"/>
        <v>0</v>
      </c>
      <c r="N53" s="229">
        <f t="shared" si="11"/>
        <v>0</v>
      </c>
      <c r="O53" s="229"/>
      <c r="P53" s="223">
        <f t="shared" si="12"/>
        <v>0</v>
      </c>
      <c r="Q53" s="225">
        <f>IF(Anmeldeformular!C53="",0,1)</f>
        <v>0</v>
      </c>
    </row>
    <row r="54" spans="1:17" x14ac:dyDescent="0.25">
      <c r="A54" s="227">
        <f>Anmeldeformular!B54</f>
        <v>45</v>
      </c>
      <c r="B54" s="228">
        <f>SUM(Anmeldeformular!H54:I54)</f>
        <v>0</v>
      </c>
      <c r="C54" s="228">
        <f>IF(Anmeldeformular!J54="ja",1,0)</f>
        <v>0</v>
      </c>
      <c r="D54" s="228">
        <f>COUNTA(Anmeldeformular!K54)</f>
        <v>0</v>
      </c>
      <c r="E54" s="228">
        <f>COUNTA(Anmeldeformular!L54)</f>
        <v>0</v>
      </c>
      <c r="F54" s="228">
        <f>COUNTA(Anmeldeformular!M54)</f>
        <v>0</v>
      </c>
      <c r="G54" s="229">
        <f t="shared" si="10"/>
        <v>0</v>
      </c>
      <c r="H54" s="229">
        <f t="shared" si="3"/>
        <v>0</v>
      </c>
      <c r="I54" s="229">
        <f t="shared" si="4"/>
        <v>0</v>
      </c>
      <c r="J54" s="229">
        <f t="shared" si="5"/>
        <v>0</v>
      </c>
      <c r="K54" s="229">
        <f t="shared" si="6"/>
        <v>0</v>
      </c>
      <c r="L54" s="229">
        <f t="shared" si="7"/>
        <v>0</v>
      </c>
      <c r="M54" s="229">
        <f t="shared" si="8"/>
        <v>0</v>
      </c>
      <c r="N54" s="229">
        <f t="shared" si="11"/>
        <v>0</v>
      </c>
      <c r="O54" s="229"/>
      <c r="P54" s="223">
        <f t="shared" si="12"/>
        <v>0</v>
      </c>
      <c r="Q54" s="225">
        <f>IF(Anmeldeformular!C54="",0,1)</f>
        <v>0</v>
      </c>
    </row>
    <row r="55" spans="1:17" x14ac:dyDescent="0.25">
      <c r="A55" s="227">
        <f>Anmeldeformular!B55</f>
        <v>46</v>
      </c>
      <c r="B55" s="228">
        <f>SUM(Anmeldeformular!H55:I55)</f>
        <v>0</v>
      </c>
      <c r="C55" s="228">
        <f>IF(Anmeldeformular!J55="ja",1,0)</f>
        <v>0</v>
      </c>
      <c r="D55" s="228">
        <f>COUNTA(Anmeldeformular!K55)</f>
        <v>0</v>
      </c>
      <c r="E55" s="228">
        <f>COUNTA(Anmeldeformular!L55)</f>
        <v>0</v>
      </c>
      <c r="F55" s="228">
        <f>COUNTA(Anmeldeformular!M55)</f>
        <v>0</v>
      </c>
      <c r="G55" s="229">
        <f t="shared" si="10"/>
        <v>0</v>
      </c>
      <c r="H55" s="229">
        <f t="shared" si="3"/>
        <v>0</v>
      </c>
      <c r="I55" s="229">
        <f t="shared" si="4"/>
        <v>0</v>
      </c>
      <c r="J55" s="229">
        <f t="shared" si="5"/>
        <v>0</v>
      </c>
      <c r="K55" s="229">
        <f t="shared" si="6"/>
        <v>0</v>
      </c>
      <c r="L55" s="229">
        <f t="shared" si="7"/>
        <v>0</v>
      </c>
      <c r="M55" s="229">
        <f t="shared" si="8"/>
        <v>0</v>
      </c>
      <c r="N55" s="229">
        <f t="shared" si="11"/>
        <v>0</v>
      </c>
      <c r="O55" s="229"/>
      <c r="P55" s="223">
        <f t="shared" si="12"/>
        <v>0</v>
      </c>
      <c r="Q55" s="225">
        <f>IF(Anmeldeformular!C55="",0,1)</f>
        <v>0</v>
      </c>
    </row>
    <row r="56" spans="1:17" x14ac:dyDescent="0.25">
      <c r="A56" s="227">
        <f>Anmeldeformular!B56</f>
        <v>47</v>
      </c>
      <c r="B56" s="228">
        <f>SUM(Anmeldeformular!H56:I56)</f>
        <v>0</v>
      </c>
      <c r="C56" s="228">
        <f>IF(Anmeldeformular!J56="ja",1,0)</f>
        <v>0</v>
      </c>
      <c r="D56" s="228">
        <f>COUNTA(Anmeldeformular!K56)</f>
        <v>0</v>
      </c>
      <c r="E56" s="228">
        <f>COUNTA(Anmeldeformular!L56)</f>
        <v>0</v>
      </c>
      <c r="F56" s="228">
        <f>COUNTA(Anmeldeformular!M56)</f>
        <v>0</v>
      </c>
      <c r="G56" s="229">
        <f t="shared" si="10"/>
        <v>0</v>
      </c>
      <c r="H56" s="229">
        <f t="shared" si="3"/>
        <v>0</v>
      </c>
      <c r="I56" s="229">
        <f t="shared" si="4"/>
        <v>0</v>
      </c>
      <c r="J56" s="229">
        <f t="shared" si="5"/>
        <v>0</v>
      </c>
      <c r="K56" s="229">
        <f t="shared" si="6"/>
        <v>0</v>
      </c>
      <c r="L56" s="229">
        <f t="shared" si="7"/>
        <v>0</v>
      </c>
      <c r="M56" s="229">
        <f t="shared" si="8"/>
        <v>0</v>
      </c>
      <c r="N56" s="229">
        <f t="shared" si="11"/>
        <v>0</v>
      </c>
      <c r="O56" s="229"/>
      <c r="P56" s="223">
        <f t="shared" si="12"/>
        <v>0</v>
      </c>
      <c r="Q56" s="225">
        <f>IF(Anmeldeformular!C56="",0,1)</f>
        <v>0</v>
      </c>
    </row>
    <row r="57" spans="1:17" x14ac:dyDescent="0.25">
      <c r="A57" s="227">
        <f>Anmeldeformular!B57</f>
        <v>48</v>
      </c>
      <c r="B57" s="228">
        <f>SUM(Anmeldeformular!H57:I57)</f>
        <v>0</v>
      </c>
      <c r="C57" s="228">
        <f>IF(Anmeldeformular!J57="ja",1,0)</f>
        <v>0</v>
      </c>
      <c r="D57" s="228">
        <f>COUNTA(Anmeldeformular!K57)</f>
        <v>0</v>
      </c>
      <c r="E57" s="228">
        <f>COUNTA(Anmeldeformular!L57)</f>
        <v>0</v>
      </c>
      <c r="F57" s="228">
        <f>COUNTA(Anmeldeformular!M57)</f>
        <v>0</v>
      </c>
      <c r="G57" s="229">
        <f t="shared" si="10"/>
        <v>0</v>
      </c>
      <c r="H57" s="229">
        <f t="shared" si="3"/>
        <v>0</v>
      </c>
      <c r="I57" s="229">
        <f t="shared" si="4"/>
        <v>0</v>
      </c>
      <c r="J57" s="229">
        <f t="shared" si="5"/>
        <v>0</v>
      </c>
      <c r="K57" s="229">
        <f t="shared" si="6"/>
        <v>0</v>
      </c>
      <c r="L57" s="229">
        <f t="shared" si="7"/>
        <v>0</v>
      </c>
      <c r="M57" s="229">
        <f t="shared" si="8"/>
        <v>0</v>
      </c>
      <c r="N57" s="229">
        <f t="shared" si="11"/>
        <v>0</v>
      </c>
      <c r="O57" s="229"/>
      <c r="P57" s="223">
        <f t="shared" si="12"/>
        <v>0</v>
      </c>
      <c r="Q57" s="225">
        <f>IF(Anmeldeformular!C57="",0,1)</f>
        <v>0</v>
      </c>
    </row>
    <row r="58" spans="1:17" x14ac:dyDescent="0.25">
      <c r="A58" s="227">
        <f>Anmeldeformular!B58</f>
        <v>49</v>
      </c>
      <c r="B58" s="228">
        <f>SUM(Anmeldeformular!H58:I58)</f>
        <v>0</v>
      </c>
      <c r="C58" s="228">
        <f>IF(Anmeldeformular!J58="ja",1,0)</f>
        <v>0</v>
      </c>
      <c r="D58" s="228">
        <f>COUNTA(Anmeldeformular!K58)</f>
        <v>0</v>
      </c>
      <c r="E58" s="228">
        <f>COUNTA(Anmeldeformular!L58)</f>
        <v>0</v>
      </c>
      <c r="F58" s="228">
        <f>COUNTA(Anmeldeformular!M58)</f>
        <v>0</v>
      </c>
      <c r="G58" s="229">
        <f t="shared" si="10"/>
        <v>0</v>
      </c>
      <c r="H58" s="229">
        <f t="shared" si="3"/>
        <v>0</v>
      </c>
      <c r="I58" s="229">
        <f t="shared" si="4"/>
        <v>0</v>
      </c>
      <c r="J58" s="229">
        <f t="shared" si="5"/>
        <v>0</v>
      </c>
      <c r="K58" s="229">
        <f t="shared" si="6"/>
        <v>0</v>
      </c>
      <c r="L58" s="229">
        <f t="shared" si="7"/>
        <v>0</v>
      </c>
      <c r="M58" s="229">
        <f t="shared" si="8"/>
        <v>0</v>
      </c>
      <c r="N58" s="229">
        <f t="shared" si="11"/>
        <v>0</v>
      </c>
      <c r="O58" s="229"/>
      <c r="P58" s="223">
        <f t="shared" si="12"/>
        <v>0</v>
      </c>
      <c r="Q58" s="225">
        <f>IF(Anmeldeformular!C58="",0,1)</f>
        <v>0</v>
      </c>
    </row>
    <row r="59" spans="1:17" x14ac:dyDescent="0.25">
      <c r="A59" s="227">
        <f>Anmeldeformular!B59</f>
        <v>50</v>
      </c>
      <c r="B59" s="228">
        <f>SUM(Anmeldeformular!H59:I59)</f>
        <v>0</v>
      </c>
      <c r="C59" s="228">
        <f>IF(Anmeldeformular!J59="ja",1,0)</f>
        <v>0</v>
      </c>
      <c r="D59" s="228">
        <f>COUNTA(Anmeldeformular!K59)</f>
        <v>0</v>
      </c>
      <c r="E59" s="228">
        <f>COUNTA(Anmeldeformular!L59)</f>
        <v>0</v>
      </c>
      <c r="F59" s="228">
        <f>COUNTA(Anmeldeformular!M59)</f>
        <v>0</v>
      </c>
      <c r="G59" s="229">
        <f t="shared" si="10"/>
        <v>0</v>
      </c>
      <c r="H59" s="229">
        <f t="shared" si="3"/>
        <v>0</v>
      </c>
      <c r="I59" s="229">
        <f t="shared" si="4"/>
        <v>0</v>
      </c>
      <c r="J59" s="229">
        <f t="shared" si="5"/>
        <v>0</v>
      </c>
      <c r="K59" s="229">
        <f t="shared" si="6"/>
        <v>0</v>
      </c>
      <c r="L59" s="229">
        <f t="shared" si="7"/>
        <v>0</v>
      </c>
      <c r="M59" s="229">
        <f t="shared" si="8"/>
        <v>0</v>
      </c>
      <c r="N59" s="229">
        <f t="shared" si="11"/>
        <v>0</v>
      </c>
      <c r="O59" s="229"/>
      <c r="P59" s="223">
        <f t="shared" si="12"/>
        <v>0</v>
      </c>
      <c r="Q59" s="225">
        <f>IF(Anmeldeformular!C59="",0,1)</f>
        <v>0</v>
      </c>
    </row>
    <row r="60" spans="1:17" x14ac:dyDescent="0.25">
      <c r="A60" s="227">
        <f>Anmeldeformular!B60</f>
        <v>51</v>
      </c>
      <c r="B60" s="228">
        <f>SUM(Anmeldeformular!H60:I60)</f>
        <v>0</v>
      </c>
      <c r="C60" s="228">
        <f>IF(Anmeldeformular!J60="ja",1,0)</f>
        <v>0</v>
      </c>
      <c r="D60" s="228">
        <f>COUNTA(Anmeldeformular!K60)</f>
        <v>0</v>
      </c>
      <c r="E60" s="228">
        <f>COUNTA(Anmeldeformular!L60)</f>
        <v>0</v>
      </c>
      <c r="F60" s="228">
        <f>COUNTA(Anmeldeformular!M60)</f>
        <v>0</v>
      </c>
      <c r="G60" s="229">
        <f t="shared" si="10"/>
        <v>0</v>
      </c>
      <c r="H60" s="229">
        <f t="shared" si="3"/>
        <v>0</v>
      </c>
      <c r="I60" s="229">
        <f t="shared" si="4"/>
        <v>0</v>
      </c>
      <c r="J60" s="229">
        <f t="shared" si="5"/>
        <v>0</v>
      </c>
      <c r="K60" s="229">
        <f t="shared" si="6"/>
        <v>0</v>
      </c>
      <c r="L60" s="229">
        <f t="shared" si="7"/>
        <v>0</v>
      </c>
      <c r="M60" s="229">
        <f t="shared" si="8"/>
        <v>0</v>
      </c>
      <c r="N60" s="229">
        <f t="shared" si="11"/>
        <v>0</v>
      </c>
      <c r="O60" s="229"/>
      <c r="P60" s="223">
        <f t="shared" si="12"/>
        <v>0</v>
      </c>
      <c r="Q60" s="225">
        <f>IF(Anmeldeformular!C60="",0,1)</f>
        <v>0</v>
      </c>
    </row>
    <row r="61" spans="1:17" x14ac:dyDescent="0.25">
      <c r="A61" s="227">
        <f>Anmeldeformular!B61</f>
        <v>52</v>
      </c>
      <c r="B61" s="228">
        <f>SUM(Anmeldeformular!H61:I61)</f>
        <v>0</v>
      </c>
      <c r="C61" s="228">
        <f>IF(Anmeldeformular!J61="ja",1,0)</f>
        <v>0</v>
      </c>
      <c r="D61" s="228">
        <f>COUNTA(Anmeldeformular!K61)</f>
        <v>0</v>
      </c>
      <c r="E61" s="228">
        <f>COUNTA(Anmeldeformular!L61)</f>
        <v>0</v>
      </c>
      <c r="F61" s="228">
        <f>COUNTA(Anmeldeformular!M61)</f>
        <v>0</v>
      </c>
      <c r="G61" s="229">
        <f t="shared" si="10"/>
        <v>0</v>
      </c>
      <c r="H61" s="229">
        <f t="shared" si="3"/>
        <v>0</v>
      </c>
      <c r="I61" s="229">
        <f t="shared" si="4"/>
        <v>0</v>
      </c>
      <c r="J61" s="229">
        <f t="shared" si="5"/>
        <v>0</v>
      </c>
      <c r="K61" s="229">
        <f t="shared" si="6"/>
        <v>0</v>
      </c>
      <c r="L61" s="229">
        <f t="shared" si="7"/>
        <v>0</v>
      </c>
      <c r="M61" s="229">
        <f t="shared" si="8"/>
        <v>0</v>
      </c>
      <c r="N61" s="229">
        <f t="shared" si="11"/>
        <v>0</v>
      </c>
      <c r="O61" s="229"/>
      <c r="P61" s="223">
        <f t="shared" si="12"/>
        <v>0</v>
      </c>
      <c r="Q61" s="225">
        <f>IF(Anmeldeformular!C61="",0,1)</f>
        <v>0</v>
      </c>
    </row>
    <row r="62" spans="1:17" x14ac:dyDescent="0.25">
      <c r="A62" s="227">
        <f>Anmeldeformular!B62</f>
        <v>53</v>
      </c>
      <c r="B62" s="228">
        <f>SUM(Anmeldeformular!H62:I62)</f>
        <v>0</v>
      </c>
      <c r="C62" s="228">
        <f>IF(Anmeldeformular!J62="ja",1,0)</f>
        <v>0</v>
      </c>
      <c r="D62" s="228">
        <f>COUNTA(Anmeldeformular!K62)</f>
        <v>0</v>
      </c>
      <c r="E62" s="228">
        <f>COUNTA(Anmeldeformular!L62)</f>
        <v>0</v>
      </c>
      <c r="F62" s="228">
        <f>COUNTA(Anmeldeformular!M62)</f>
        <v>0</v>
      </c>
      <c r="G62" s="229">
        <f t="shared" si="10"/>
        <v>0</v>
      </c>
      <c r="H62" s="229">
        <f t="shared" si="3"/>
        <v>0</v>
      </c>
      <c r="I62" s="229">
        <f t="shared" si="4"/>
        <v>0</v>
      </c>
      <c r="J62" s="229">
        <f t="shared" si="5"/>
        <v>0</v>
      </c>
      <c r="K62" s="229">
        <f t="shared" si="6"/>
        <v>0</v>
      </c>
      <c r="L62" s="229">
        <f t="shared" si="7"/>
        <v>0</v>
      </c>
      <c r="M62" s="229">
        <f t="shared" si="8"/>
        <v>0</v>
      </c>
      <c r="N62" s="229">
        <f t="shared" si="11"/>
        <v>0</v>
      </c>
      <c r="O62" s="229"/>
      <c r="P62" s="223">
        <f t="shared" si="12"/>
        <v>0</v>
      </c>
      <c r="Q62" s="225">
        <f>IF(Anmeldeformular!C62="",0,1)</f>
        <v>0</v>
      </c>
    </row>
    <row r="63" spans="1:17" x14ac:dyDescent="0.25">
      <c r="A63" s="227">
        <f>Anmeldeformular!B63</f>
        <v>54</v>
      </c>
      <c r="B63" s="228">
        <f>SUM(Anmeldeformular!H63:I63)</f>
        <v>0</v>
      </c>
      <c r="C63" s="228">
        <f>IF(Anmeldeformular!J63="ja",1,0)</f>
        <v>0</v>
      </c>
      <c r="D63" s="228">
        <f>COUNTA(Anmeldeformular!K63)</f>
        <v>0</v>
      </c>
      <c r="E63" s="228">
        <f>COUNTA(Anmeldeformular!L63)</f>
        <v>0</v>
      </c>
      <c r="F63" s="228">
        <f>COUNTA(Anmeldeformular!M63)</f>
        <v>0</v>
      </c>
      <c r="G63" s="229">
        <f t="shared" si="10"/>
        <v>0</v>
      </c>
      <c r="H63" s="229">
        <f t="shared" si="3"/>
        <v>0</v>
      </c>
      <c r="I63" s="229">
        <f t="shared" si="4"/>
        <v>0</v>
      </c>
      <c r="J63" s="229">
        <f t="shared" si="5"/>
        <v>0</v>
      </c>
      <c r="K63" s="229">
        <f t="shared" si="6"/>
        <v>0</v>
      </c>
      <c r="L63" s="229">
        <f t="shared" si="7"/>
        <v>0</v>
      </c>
      <c r="M63" s="229">
        <f t="shared" si="8"/>
        <v>0</v>
      </c>
      <c r="N63" s="229">
        <f t="shared" si="11"/>
        <v>0</v>
      </c>
      <c r="O63" s="229"/>
      <c r="P63" s="223">
        <f t="shared" si="12"/>
        <v>0</v>
      </c>
      <c r="Q63" s="225">
        <f>IF(Anmeldeformular!C63="",0,1)</f>
        <v>0</v>
      </c>
    </row>
    <row r="64" spans="1:17" x14ac:dyDescent="0.25">
      <c r="A64" s="227">
        <f>Anmeldeformular!B64</f>
        <v>55</v>
      </c>
      <c r="B64" s="228">
        <f>SUM(Anmeldeformular!H64:I64)</f>
        <v>0</v>
      </c>
      <c r="C64" s="228">
        <f>IF(Anmeldeformular!J64="ja",1,0)</f>
        <v>0</v>
      </c>
      <c r="D64" s="228">
        <f>COUNTA(Anmeldeformular!K64)</f>
        <v>0</v>
      </c>
      <c r="E64" s="228">
        <f>COUNTA(Anmeldeformular!L64)</f>
        <v>0</v>
      </c>
      <c r="F64" s="228">
        <f>COUNTA(Anmeldeformular!M64)</f>
        <v>0</v>
      </c>
      <c r="G64" s="229">
        <f t="shared" si="10"/>
        <v>0</v>
      </c>
      <c r="H64" s="229">
        <f t="shared" si="3"/>
        <v>0</v>
      </c>
      <c r="I64" s="229">
        <f t="shared" si="4"/>
        <v>0</v>
      </c>
      <c r="J64" s="229">
        <f t="shared" si="5"/>
        <v>0</v>
      </c>
      <c r="K64" s="229">
        <f t="shared" si="6"/>
        <v>0</v>
      </c>
      <c r="L64" s="229">
        <f t="shared" si="7"/>
        <v>0</v>
      </c>
      <c r="M64" s="229">
        <f t="shared" si="8"/>
        <v>0</v>
      </c>
      <c r="N64" s="229">
        <f t="shared" si="11"/>
        <v>0</v>
      </c>
      <c r="O64" s="229"/>
      <c r="P64" s="223">
        <f t="shared" si="12"/>
        <v>0</v>
      </c>
      <c r="Q64" s="225">
        <f>IF(Anmeldeformular!C64="",0,1)</f>
        <v>0</v>
      </c>
    </row>
    <row r="65" spans="1:17" x14ac:dyDescent="0.25">
      <c r="A65" s="227">
        <f>Anmeldeformular!B65</f>
        <v>56</v>
      </c>
      <c r="B65" s="228">
        <f>SUM(Anmeldeformular!H65:I65)</f>
        <v>0</v>
      </c>
      <c r="C65" s="228">
        <f>IF(Anmeldeformular!J65="ja",1,0)</f>
        <v>0</v>
      </c>
      <c r="D65" s="228">
        <f>COUNTA(Anmeldeformular!K65)</f>
        <v>0</v>
      </c>
      <c r="E65" s="228">
        <f>COUNTA(Anmeldeformular!L65)</f>
        <v>0</v>
      </c>
      <c r="F65" s="228">
        <f>COUNTA(Anmeldeformular!M65)</f>
        <v>0</v>
      </c>
      <c r="G65" s="229">
        <f t="shared" si="10"/>
        <v>0</v>
      </c>
      <c r="H65" s="229">
        <f t="shared" si="3"/>
        <v>0</v>
      </c>
      <c r="I65" s="229">
        <f t="shared" si="4"/>
        <v>0</v>
      </c>
      <c r="J65" s="229">
        <f t="shared" si="5"/>
        <v>0</v>
      </c>
      <c r="K65" s="229">
        <f t="shared" si="6"/>
        <v>0</v>
      </c>
      <c r="L65" s="229">
        <f t="shared" si="7"/>
        <v>0</v>
      </c>
      <c r="M65" s="229">
        <f t="shared" si="8"/>
        <v>0</v>
      </c>
      <c r="N65" s="229">
        <f t="shared" si="11"/>
        <v>0</v>
      </c>
      <c r="O65" s="229"/>
      <c r="P65" s="223">
        <f t="shared" si="12"/>
        <v>0</v>
      </c>
      <c r="Q65" s="225">
        <f>IF(Anmeldeformular!C65="",0,1)</f>
        <v>0</v>
      </c>
    </row>
    <row r="66" spans="1:17" x14ac:dyDescent="0.25">
      <c r="A66" s="227">
        <f>Anmeldeformular!B66</f>
        <v>57</v>
      </c>
      <c r="B66" s="228">
        <f>SUM(Anmeldeformular!H66:I66)</f>
        <v>0</v>
      </c>
      <c r="C66" s="228">
        <f>IF(Anmeldeformular!J66="ja",1,0)</f>
        <v>0</v>
      </c>
      <c r="D66" s="228">
        <f>COUNTA(Anmeldeformular!K66)</f>
        <v>0</v>
      </c>
      <c r="E66" s="228">
        <f>COUNTA(Anmeldeformular!L66)</f>
        <v>0</v>
      </c>
      <c r="F66" s="228">
        <f>COUNTA(Anmeldeformular!M66)</f>
        <v>0</v>
      </c>
      <c r="G66" s="229">
        <f t="shared" si="10"/>
        <v>0</v>
      </c>
      <c r="H66" s="229">
        <f t="shared" si="3"/>
        <v>0</v>
      </c>
      <c r="I66" s="229">
        <f t="shared" si="4"/>
        <v>0</v>
      </c>
      <c r="J66" s="229">
        <f t="shared" si="5"/>
        <v>0</v>
      </c>
      <c r="K66" s="229">
        <f t="shared" si="6"/>
        <v>0</v>
      </c>
      <c r="L66" s="229">
        <f t="shared" si="7"/>
        <v>0</v>
      </c>
      <c r="M66" s="229">
        <f t="shared" si="8"/>
        <v>0</v>
      </c>
      <c r="N66" s="229">
        <f t="shared" si="11"/>
        <v>0</v>
      </c>
      <c r="O66" s="229"/>
      <c r="P66" s="223">
        <f t="shared" si="12"/>
        <v>0</v>
      </c>
      <c r="Q66" s="225">
        <f>IF(Anmeldeformular!C66="",0,1)</f>
        <v>0</v>
      </c>
    </row>
    <row r="67" spans="1:17" x14ac:dyDescent="0.25">
      <c r="A67" s="227">
        <f>Anmeldeformular!B67</f>
        <v>58</v>
      </c>
      <c r="B67" s="228">
        <f>SUM(Anmeldeformular!H67:I67)</f>
        <v>0</v>
      </c>
      <c r="C67" s="228">
        <f>IF(Anmeldeformular!J67="ja",1,0)</f>
        <v>0</v>
      </c>
      <c r="D67" s="228">
        <f>COUNTA(Anmeldeformular!K67)</f>
        <v>0</v>
      </c>
      <c r="E67" s="228">
        <f>COUNTA(Anmeldeformular!L67)</f>
        <v>0</v>
      </c>
      <c r="F67" s="228">
        <f>COUNTA(Anmeldeformular!M67)</f>
        <v>0</v>
      </c>
      <c r="G67" s="229">
        <f t="shared" si="10"/>
        <v>0</v>
      </c>
      <c r="H67" s="229">
        <f t="shared" si="3"/>
        <v>0</v>
      </c>
      <c r="I67" s="229">
        <f t="shared" si="4"/>
        <v>0</v>
      </c>
      <c r="J67" s="229">
        <f t="shared" si="5"/>
        <v>0</v>
      </c>
      <c r="K67" s="229">
        <f t="shared" si="6"/>
        <v>0</v>
      </c>
      <c r="L67" s="229">
        <f t="shared" si="7"/>
        <v>0</v>
      </c>
      <c r="M67" s="229">
        <f t="shared" si="8"/>
        <v>0</v>
      </c>
      <c r="N67" s="229">
        <f t="shared" si="11"/>
        <v>0</v>
      </c>
      <c r="O67" s="229"/>
      <c r="P67" s="223">
        <f t="shared" si="12"/>
        <v>0</v>
      </c>
      <c r="Q67" s="225">
        <f>IF(Anmeldeformular!C67="",0,1)</f>
        <v>0</v>
      </c>
    </row>
    <row r="68" spans="1:17" x14ac:dyDescent="0.25">
      <c r="A68" s="227">
        <f>Anmeldeformular!B68</f>
        <v>59</v>
      </c>
      <c r="B68" s="228">
        <f>SUM(Anmeldeformular!H68:I68)</f>
        <v>0</v>
      </c>
      <c r="C68" s="228">
        <f>IF(Anmeldeformular!J68="ja",1,0)</f>
        <v>0</v>
      </c>
      <c r="D68" s="228">
        <f>COUNTA(Anmeldeformular!K68)</f>
        <v>0</v>
      </c>
      <c r="E68" s="228">
        <f>COUNTA(Anmeldeformular!L68)</f>
        <v>0</v>
      </c>
      <c r="F68" s="228">
        <f>COUNTA(Anmeldeformular!M68)</f>
        <v>0</v>
      </c>
      <c r="G68" s="229">
        <f t="shared" si="10"/>
        <v>0</v>
      </c>
      <c r="H68" s="229">
        <f t="shared" si="3"/>
        <v>0</v>
      </c>
      <c r="I68" s="229">
        <f t="shared" si="4"/>
        <v>0</v>
      </c>
      <c r="J68" s="229">
        <f t="shared" si="5"/>
        <v>0</v>
      </c>
      <c r="K68" s="229">
        <f t="shared" si="6"/>
        <v>0</v>
      </c>
      <c r="L68" s="229">
        <f t="shared" si="7"/>
        <v>0</v>
      </c>
      <c r="M68" s="229">
        <f t="shared" si="8"/>
        <v>0</v>
      </c>
      <c r="N68" s="229">
        <f t="shared" si="11"/>
        <v>0</v>
      </c>
      <c r="O68" s="229"/>
      <c r="P68" s="223">
        <f t="shared" si="12"/>
        <v>0</v>
      </c>
      <c r="Q68" s="225">
        <f>IF(Anmeldeformular!C68="",0,1)</f>
        <v>0</v>
      </c>
    </row>
    <row r="69" spans="1:17" x14ac:dyDescent="0.25">
      <c r="A69" s="227">
        <f>Anmeldeformular!B69</f>
        <v>60</v>
      </c>
      <c r="B69" s="228">
        <f>SUM(Anmeldeformular!H69:I69)</f>
        <v>0</v>
      </c>
      <c r="C69" s="228">
        <f>IF(Anmeldeformular!J69="ja",1,0)</f>
        <v>0</v>
      </c>
      <c r="D69" s="228">
        <f>COUNTA(Anmeldeformular!K69)</f>
        <v>0</v>
      </c>
      <c r="E69" s="228">
        <f>COUNTA(Anmeldeformular!L69)</f>
        <v>0</v>
      </c>
      <c r="F69" s="228">
        <f>COUNTA(Anmeldeformular!M69)</f>
        <v>0</v>
      </c>
      <c r="G69" s="229">
        <f t="shared" si="10"/>
        <v>0</v>
      </c>
      <c r="H69" s="229">
        <f t="shared" si="3"/>
        <v>0</v>
      </c>
      <c r="I69" s="229">
        <f t="shared" si="4"/>
        <v>0</v>
      </c>
      <c r="J69" s="229">
        <f t="shared" si="5"/>
        <v>0</v>
      </c>
      <c r="K69" s="229">
        <f t="shared" si="6"/>
        <v>0</v>
      </c>
      <c r="L69" s="229">
        <f t="shared" si="7"/>
        <v>0</v>
      </c>
      <c r="M69" s="229">
        <f t="shared" si="8"/>
        <v>0</v>
      </c>
      <c r="N69" s="229">
        <f t="shared" si="11"/>
        <v>0</v>
      </c>
      <c r="O69" s="229"/>
      <c r="P69" s="223">
        <f t="shared" si="12"/>
        <v>0</v>
      </c>
      <c r="Q69" s="225">
        <f>IF(Anmeldeformular!C69="",0,1)</f>
        <v>0</v>
      </c>
    </row>
    <row r="70" spans="1:17" x14ac:dyDescent="0.25">
      <c r="A70" s="227">
        <f>Anmeldeformular!B70</f>
        <v>61</v>
      </c>
      <c r="B70" s="228">
        <f>SUM(Anmeldeformular!H70:I70)</f>
        <v>0</v>
      </c>
      <c r="C70" s="228">
        <f>IF(Anmeldeformular!J70="ja",1,0)</f>
        <v>0</v>
      </c>
      <c r="D70" s="228">
        <f>COUNTA(Anmeldeformular!K70)</f>
        <v>0</v>
      </c>
      <c r="E70" s="228">
        <f>COUNTA(Anmeldeformular!L70)</f>
        <v>0</v>
      </c>
      <c r="F70" s="228">
        <f>COUNTA(Anmeldeformular!M70)</f>
        <v>0</v>
      </c>
      <c r="G70" s="229">
        <f t="shared" si="10"/>
        <v>0</v>
      </c>
      <c r="H70" s="229">
        <f t="shared" si="3"/>
        <v>0</v>
      </c>
      <c r="I70" s="229">
        <f t="shared" si="4"/>
        <v>0</v>
      </c>
      <c r="J70" s="229">
        <f t="shared" si="5"/>
        <v>0</v>
      </c>
      <c r="K70" s="229">
        <f t="shared" si="6"/>
        <v>0</v>
      </c>
      <c r="L70" s="229">
        <f t="shared" si="7"/>
        <v>0</v>
      </c>
      <c r="M70" s="229">
        <f t="shared" si="8"/>
        <v>0</v>
      </c>
      <c r="N70" s="229">
        <f t="shared" si="11"/>
        <v>0</v>
      </c>
      <c r="O70" s="229"/>
      <c r="P70" s="223">
        <f t="shared" si="12"/>
        <v>0</v>
      </c>
      <c r="Q70" s="225">
        <f>IF(Anmeldeformular!C70="",0,1)</f>
        <v>0</v>
      </c>
    </row>
    <row r="71" spans="1:17" x14ac:dyDescent="0.25">
      <c r="A71" s="227">
        <f>Anmeldeformular!B71</f>
        <v>62</v>
      </c>
      <c r="B71" s="228">
        <f>SUM(Anmeldeformular!H71:I71)</f>
        <v>0</v>
      </c>
      <c r="C71" s="228">
        <f>IF(Anmeldeformular!J71="ja",1,0)</f>
        <v>0</v>
      </c>
      <c r="D71" s="228">
        <f>COUNTA(Anmeldeformular!K71)</f>
        <v>0</v>
      </c>
      <c r="E71" s="228">
        <f>COUNTA(Anmeldeformular!L71)</f>
        <v>0</v>
      </c>
      <c r="F71" s="228">
        <f>COUNTA(Anmeldeformular!M71)</f>
        <v>0</v>
      </c>
      <c r="G71" s="229">
        <f t="shared" si="10"/>
        <v>0</v>
      </c>
      <c r="H71" s="229">
        <f t="shared" si="3"/>
        <v>0</v>
      </c>
      <c r="I71" s="229">
        <f t="shared" si="4"/>
        <v>0</v>
      </c>
      <c r="J71" s="229">
        <f t="shared" si="5"/>
        <v>0</v>
      </c>
      <c r="K71" s="229">
        <f t="shared" si="6"/>
        <v>0</v>
      </c>
      <c r="L71" s="229">
        <f t="shared" si="7"/>
        <v>0</v>
      </c>
      <c r="M71" s="229">
        <f t="shared" si="8"/>
        <v>0</v>
      </c>
      <c r="N71" s="229">
        <f t="shared" si="11"/>
        <v>0</v>
      </c>
      <c r="O71" s="229"/>
      <c r="P71" s="223">
        <f t="shared" si="12"/>
        <v>0</v>
      </c>
      <c r="Q71" s="225">
        <f>IF(Anmeldeformular!C71="",0,1)</f>
        <v>0</v>
      </c>
    </row>
    <row r="72" spans="1:17" x14ac:dyDescent="0.25">
      <c r="A72" s="227">
        <f>Anmeldeformular!B72</f>
        <v>63</v>
      </c>
      <c r="B72" s="228">
        <f>SUM(Anmeldeformular!H72:I72)</f>
        <v>0</v>
      </c>
      <c r="C72" s="228">
        <f>IF(Anmeldeformular!J72="ja",1,0)</f>
        <v>0</v>
      </c>
      <c r="D72" s="228">
        <f>COUNTA(Anmeldeformular!K72)</f>
        <v>0</v>
      </c>
      <c r="E72" s="228">
        <f>COUNTA(Anmeldeformular!L72)</f>
        <v>0</v>
      </c>
      <c r="F72" s="228">
        <f>COUNTA(Anmeldeformular!M72)</f>
        <v>0</v>
      </c>
      <c r="G72" s="229">
        <f t="shared" si="10"/>
        <v>0</v>
      </c>
      <c r="H72" s="229">
        <f t="shared" si="3"/>
        <v>0</v>
      </c>
      <c r="I72" s="229">
        <f t="shared" si="4"/>
        <v>0</v>
      </c>
      <c r="J72" s="229">
        <f t="shared" si="5"/>
        <v>0</v>
      </c>
      <c r="K72" s="229">
        <f t="shared" si="6"/>
        <v>0</v>
      </c>
      <c r="L72" s="229">
        <f t="shared" si="7"/>
        <v>0</v>
      </c>
      <c r="M72" s="229">
        <f t="shared" si="8"/>
        <v>0</v>
      </c>
      <c r="N72" s="229">
        <f t="shared" ref="N72:N103" si="13">IF($Q$5=6,SUM(SUM($C72:$D72)*$C$2,SUM($E72:$F72)*$C$5,),0)</f>
        <v>0</v>
      </c>
      <c r="O72" s="229"/>
      <c r="P72" s="223">
        <f t="shared" ref="P72:P103" si="14">IF($Q72=1,SUM($G72:$O72),0)</f>
        <v>0</v>
      </c>
      <c r="Q72" s="225">
        <f>IF(Anmeldeformular!C72="",0,1)</f>
        <v>0</v>
      </c>
    </row>
    <row r="73" spans="1:17" x14ac:dyDescent="0.25">
      <c r="A73" s="227">
        <f>Anmeldeformular!B73</f>
        <v>64</v>
      </c>
      <c r="B73" s="228">
        <f>SUM(Anmeldeformular!H73:I73)</f>
        <v>0</v>
      </c>
      <c r="C73" s="228">
        <f>IF(Anmeldeformular!J73="ja",1,0)</f>
        <v>0</v>
      </c>
      <c r="D73" s="228">
        <f>COUNTA(Anmeldeformular!K73)</f>
        <v>0</v>
      </c>
      <c r="E73" s="228">
        <f>COUNTA(Anmeldeformular!L73)</f>
        <v>0</v>
      </c>
      <c r="F73" s="228">
        <f>COUNTA(Anmeldeformular!M73)</f>
        <v>0</v>
      </c>
      <c r="G73" s="229">
        <f t="shared" si="10"/>
        <v>0</v>
      </c>
      <c r="H73" s="229">
        <f t="shared" si="3"/>
        <v>0</v>
      </c>
      <c r="I73" s="229">
        <f t="shared" si="4"/>
        <v>0</v>
      </c>
      <c r="J73" s="229">
        <f t="shared" si="5"/>
        <v>0</v>
      </c>
      <c r="K73" s="229">
        <f t="shared" si="6"/>
        <v>0</v>
      </c>
      <c r="L73" s="229">
        <f t="shared" si="7"/>
        <v>0</v>
      </c>
      <c r="M73" s="229">
        <f t="shared" si="8"/>
        <v>0</v>
      </c>
      <c r="N73" s="229">
        <f t="shared" si="13"/>
        <v>0</v>
      </c>
      <c r="O73" s="229"/>
      <c r="P73" s="223">
        <f t="shared" si="14"/>
        <v>0</v>
      </c>
      <c r="Q73" s="225">
        <f>IF(Anmeldeformular!C73="",0,1)</f>
        <v>0</v>
      </c>
    </row>
    <row r="74" spans="1:17" x14ac:dyDescent="0.25">
      <c r="A74" s="227">
        <f>Anmeldeformular!B74</f>
        <v>65</v>
      </c>
      <c r="B74" s="228">
        <f>SUM(Anmeldeformular!H74:I74)</f>
        <v>0</v>
      </c>
      <c r="C74" s="228">
        <f>IF(Anmeldeformular!J74="ja",1,0)</f>
        <v>0</v>
      </c>
      <c r="D74" s="228">
        <f>COUNTA(Anmeldeformular!K74)</f>
        <v>0</v>
      </c>
      <c r="E74" s="228">
        <f>COUNTA(Anmeldeformular!L74)</f>
        <v>0</v>
      </c>
      <c r="F74" s="228">
        <f>COUNTA(Anmeldeformular!M74)</f>
        <v>0</v>
      </c>
      <c r="G74" s="229">
        <f t="shared" si="10"/>
        <v>0</v>
      </c>
      <c r="H74" s="229">
        <f t="shared" ref="H74:H100" si="15">IF($Q$5=0,IF(SUM($C74:$F74)&gt;0,$C$2,0),0)</f>
        <v>0</v>
      </c>
      <c r="I74" s="229">
        <f t="shared" ref="I74:I100" si="16">IF($Q$5=1,IF(SUM($C74:$F74)&gt;0,IF($L$2=1,$C$3,$C$2),0),0)</f>
        <v>0</v>
      </c>
      <c r="J74" s="229">
        <f t="shared" ref="J74:J100" si="17">IF($Q$5=2,IF(SUM($C74:$F74)&gt;0,$C$2+(SUM($C74:$F74)-1)*$C$4,0),0)</f>
        <v>0</v>
      </c>
      <c r="K74" s="229">
        <f t="shared" ref="K74:K100" si="18">IF($Q$5=3,IF(SUM($C74:$F74)&gt;0,IF($L$2=1,$C$3+(SUM($C74:$F74)-1)*$C$4,$C$2+(SUM($C74:$F74)-1)*$C$4),0),0)</f>
        <v>0</v>
      </c>
      <c r="L74" s="229">
        <f t="shared" ref="L74:L100" si="19">IF($Q$5=4,IF(SUM($C74:$D74)&gt;0,$C$2,IF(SUM($E74:$F74)&gt;0,$F$3,0)),0)</f>
        <v>0</v>
      </c>
      <c r="M74" s="229">
        <f t="shared" ref="M74:M100" si="20">IF($Q$5=5,IF(SUM($C74:$D74)&gt;0,IF($L$2=1,$C$3,$C$2),IF(SUM($E74:$F74)&gt;0,IF($L$2=1,$F$4,$F$3),0)),0)</f>
        <v>0</v>
      </c>
      <c r="N74" s="229">
        <f t="shared" si="13"/>
        <v>0</v>
      </c>
      <c r="O74" s="229"/>
      <c r="P74" s="223">
        <f t="shared" si="14"/>
        <v>0</v>
      </c>
      <c r="Q74" s="225">
        <f>IF(Anmeldeformular!C74="",0,1)</f>
        <v>0</v>
      </c>
    </row>
    <row r="75" spans="1:17" x14ac:dyDescent="0.25">
      <c r="A75" s="227">
        <f>Anmeldeformular!B75</f>
        <v>66</v>
      </c>
      <c r="B75" s="228">
        <f>SUM(Anmeldeformular!H75:I75)</f>
        <v>0</v>
      </c>
      <c r="C75" s="228">
        <f>IF(Anmeldeformular!J75="ja",1,0)</f>
        <v>0</v>
      </c>
      <c r="D75" s="228">
        <f>COUNTA(Anmeldeformular!K75)</f>
        <v>0</v>
      </c>
      <c r="E75" s="228">
        <f>COUNTA(Anmeldeformular!L75)</f>
        <v>0</v>
      </c>
      <c r="F75" s="228">
        <f>COUNTA(Anmeldeformular!M75)</f>
        <v>0</v>
      </c>
      <c r="G75" s="229">
        <f t="shared" si="10"/>
        <v>0</v>
      </c>
      <c r="H75" s="229">
        <f t="shared" si="15"/>
        <v>0</v>
      </c>
      <c r="I75" s="229">
        <f t="shared" si="16"/>
        <v>0</v>
      </c>
      <c r="J75" s="229">
        <f t="shared" si="17"/>
        <v>0</v>
      </c>
      <c r="K75" s="229">
        <f t="shared" si="18"/>
        <v>0</v>
      </c>
      <c r="L75" s="229">
        <f t="shared" si="19"/>
        <v>0</v>
      </c>
      <c r="M75" s="229">
        <f t="shared" si="20"/>
        <v>0</v>
      </c>
      <c r="N75" s="229">
        <f t="shared" si="13"/>
        <v>0</v>
      </c>
      <c r="O75" s="229"/>
      <c r="P75" s="223">
        <f t="shared" si="14"/>
        <v>0</v>
      </c>
      <c r="Q75" s="225">
        <f>IF(Anmeldeformular!C75="",0,1)</f>
        <v>0</v>
      </c>
    </row>
    <row r="76" spans="1:17" x14ac:dyDescent="0.25">
      <c r="A76" s="227">
        <f>Anmeldeformular!B76</f>
        <v>67</v>
      </c>
      <c r="B76" s="228">
        <f>SUM(Anmeldeformular!H76:I76)</f>
        <v>0</v>
      </c>
      <c r="C76" s="228">
        <f>IF(Anmeldeformular!J76="ja",1,0)</f>
        <v>0</v>
      </c>
      <c r="D76" s="228">
        <f>COUNTA(Anmeldeformular!K76)</f>
        <v>0</v>
      </c>
      <c r="E76" s="228">
        <f>COUNTA(Anmeldeformular!L76)</f>
        <v>0</v>
      </c>
      <c r="F76" s="228">
        <f>COUNTA(Anmeldeformular!M76)</f>
        <v>0</v>
      </c>
      <c r="G76" s="229">
        <f t="shared" si="10"/>
        <v>0</v>
      </c>
      <c r="H76" s="229">
        <f t="shared" si="15"/>
        <v>0</v>
      </c>
      <c r="I76" s="229">
        <f t="shared" si="16"/>
        <v>0</v>
      </c>
      <c r="J76" s="229">
        <f t="shared" si="17"/>
        <v>0</v>
      </c>
      <c r="K76" s="229">
        <f t="shared" si="18"/>
        <v>0</v>
      </c>
      <c r="L76" s="229">
        <f t="shared" si="19"/>
        <v>0</v>
      </c>
      <c r="M76" s="229">
        <f t="shared" si="20"/>
        <v>0</v>
      </c>
      <c r="N76" s="229">
        <f t="shared" si="13"/>
        <v>0</v>
      </c>
      <c r="O76" s="229"/>
      <c r="P76" s="223">
        <f t="shared" si="14"/>
        <v>0</v>
      </c>
      <c r="Q76" s="225">
        <f>IF(Anmeldeformular!C76="",0,1)</f>
        <v>0</v>
      </c>
    </row>
    <row r="77" spans="1:17" x14ac:dyDescent="0.25">
      <c r="A77" s="227">
        <f>Anmeldeformular!B77</f>
        <v>68</v>
      </c>
      <c r="B77" s="228">
        <f>SUM(Anmeldeformular!H77:I77)</f>
        <v>0</v>
      </c>
      <c r="C77" s="228">
        <f>IF(Anmeldeformular!J77="ja",1,0)</f>
        <v>0</v>
      </c>
      <c r="D77" s="228">
        <f>COUNTA(Anmeldeformular!K77)</f>
        <v>0</v>
      </c>
      <c r="E77" s="228">
        <f>COUNTA(Anmeldeformular!L77)</f>
        <v>0</v>
      </c>
      <c r="F77" s="228">
        <f>COUNTA(Anmeldeformular!M77)</f>
        <v>0</v>
      </c>
      <c r="G77" s="229">
        <f t="shared" si="10"/>
        <v>0</v>
      </c>
      <c r="H77" s="229">
        <f t="shared" si="15"/>
        <v>0</v>
      </c>
      <c r="I77" s="229">
        <f t="shared" si="16"/>
        <v>0</v>
      </c>
      <c r="J77" s="229">
        <f t="shared" si="17"/>
        <v>0</v>
      </c>
      <c r="K77" s="229">
        <f t="shared" si="18"/>
        <v>0</v>
      </c>
      <c r="L77" s="229">
        <f t="shared" si="19"/>
        <v>0</v>
      </c>
      <c r="M77" s="229">
        <f t="shared" si="20"/>
        <v>0</v>
      </c>
      <c r="N77" s="229">
        <f t="shared" si="13"/>
        <v>0</v>
      </c>
      <c r="O77" s="229"/>
      <c r="P77" s="223">
        <f t="shared" si="14"/>
        <v>0</v>
      </c>
      <c r="Q77" s="225">
        <f>IF(Anmeldeformular!C77="",0,1)</f>
        <v>0</v>
      </c>
    </row>
    <row r="78" spans="1:17" x14ac:dyDescent="0.25">
      <c r="A78" s="227">
        <f>Anmeldeformular!B78</f>
        <v>69</v>
      </c>
      <c r="B78" s="228">
        <f>SUM(Anmeldeformular!H78:I78)</f>
        <v>0</v>
      </c>
      <c r="C78" s="228">
        <f>IF(Anmeldeformular!J78="ja",1,0)</f>
        <v>0</v>
      </c>
      <c r="D78" s="228">
        <f>COUNTA(Anmeldeformular!K78)</f>
        <v>0</v>
      </c>
      <c r="E78" s="228">
        <f>COUNTA(Anmeldeformular!L78)</f>
        <v>0</v>
      </c>
      <c r="F78" s="228">
        <f>COUNTA(Anmeldeformular!M78)</f>
        <v>0</v>
      </c>
      <c r="G78" s="229">
        <f t="shared" si="10"/>
        <v>0</v>
      </c>
      <c r="H78" s="229">
        <f t="shared" si="15"/>
        <v>0</v>
      </c>
      <c r="I78" s="229">
        <f t="shared" si="16"/>
        <v>0</v>
      </c>
      <c r="J78" s="229">
        <f t="shared" si="17"/>
        <v>0</v>
      </c>
      <c r="K78" s="229">
        <f t="shared" si="18"/>
        <v>0</v>
      </c>
      <c r="L78" s="229">
        <f t="shared" si="19"/>
        <v>0</v>
      </c>
      <c r="M78" s="229">
        <f t="shared" si="20"/>
        <v>0</v>
      </c>
      <c r="N78" s="229">
        <f t="shared" si="13"/>
        <v>0</v>
      </c>
      <c r="O78" s="229"/>
      <c r="P78" s="223">
        <f t="shared" si="14"/>
        <v>0</v>
      </c>
      <c r="Q78" s="225">
        <f>IF(Anmeldeformular!C78="",0,1)</f>
        <v>0</v>
      </c>
    </row>
    <row r="79" spans="1:17" x14ac:dyDescent="0.25">
      <c r="A79" s="227">
        <f>Anmeldeformular!B79</f>
        <v>70</v>
      </c>
      <c r="B79" s="228">
        <f>SUM(Anmeldeformular!H79:I79)</f>
        <v>0</v>
      </c>
      <c r="C79" s="228">
        <f>IF(Anmeldeformular!J79="ja",1,0)</f>
        <v>0</v>
      </c>
      <c r="D79" s="228">
        <f>COUNTA(Anmeldeformular!K79)</f>
        <v>0</v>
      </c>
      <c r="E79" s="228">
        <f>COUNTA(Anmeldeformular!L79)</f>
        <v>0</v>
      </c>
      <c r="F79" s="228">
        <f>COUNTA(Anmeldeformular!M79)</f>
        <v>0</v>
      </c>
      <c r="G79" s="229">
        <f t="shared" si="10"/>
        <v>0</v>
      </c>
      <c r="H79" s="229">
        <f t="shared" si="15"/>
        <v>0</v>
      </c>
      <c r="I79" s="229">
        <f t="shared" si="16"/>
        <v>0</v>
      </c>
      <c r="J79" s="229">
        <f t="shared" si="17"/>
        <v>0</v>
      </c>
      <c r="K79" s="229">
        <f t="shared" si="18"/>
        <v>0</v>
      </c>
      <c r="L79" s="229">
        <f t="shared" si="19"/>
        <v>0</v>
      </c>
      <c r="M79" s="229">
        <f t="shared" si="20"/>
        <v>0</v>
      </c>
      <c r="N79" s="229">
        <f t="shared" si="13"/>
        <v>0</v>
      </c>
      <c r="O79" s="229"/>
      <c r="P79" s="223">
        <f t="shared" si="14"/>
        <v>0</v>
      </c>
      <c r="Q79" s="225">
        <f>IF(Anmeldeformular!C79="",0,1)</f>
        <v>0</v>
      </c>
    </row>
    <row r="80" spans="1:17" x14ac:dyDescent="0.25">
      <c r="A80" s="227">
        <f>Anmeldeformular!B80</f>
        <v>71</v>
      </c>
      <c r="B80" s="228">
        <f>SUM(Anmeldeformular!H80:I80)</f>
        <v>0</v>
      </c>
      <c r="C80" s="228">
        <f>IF(Anmeldeformular!J80="ja",1,0)</f>
        <v>0</v>
      </c>
      <c r="D80" s="228">
        <f>COUNTA(Anmeldeformular!K80)</f>
        <v>0</v>
      </c>
      <c r="E80" s="228">
        <f>COUNTA(Anmeldeformular!L80)</f>
        <v>0</v>
      </c>
      <c r="F80" s="228">
        <f>COUNTA(Anmeldeformular!M80)</f>
        <v>0</v>
      </c>
      <c r="G80" s="229">
        <f t="shared" si="10"/>
        <v>0</v>
      </c>
      <c r="H80" s="229">
        <f t="shared" si="15"/>
        <v>0</v>
      </c>
      <c r="I80" s="229">
        <f t="shared" si="16"/>
        <v>0</v>
      </c>
      <c r="J80" s="229">
        <f t="shared" si="17"/>
        <v>0</v>
      </c>
      <c r="K80" s="229">
        <f t="shared" si="18"/>
        <v>0</v>
      </c>
      <c r="L80" s="229">
        <f t="shared" si="19"/>
        <v>0</v>
      </c>
      <c r="M80" s="229">
        <f t="shared" si="20"/>
        <v>0</v>
      </c>
      <c r="N80" s="229">
        <f t="shared" si="13"/>
        <v>0</v>
      </c>
      <c r="O80" s="229"/>
      <c r="P80" s="223">
        <f t="shared" si="14"/>
        <v>0</v>
      </c>
      <c r="Q80" s="225">
        <f>IF(Anmeldeformular!C80="",0,1)</f>
        <v>0</v>
      </c>
    </row>
    <row r="81" spans="1:17" x14ac:dyDescent="0.25">
      <c r="A81" s="227">
        <f>Anmeldeformular!B81</f>
        <v>72</v>
      </c>
      <c r="B81" s="228">
        <f>SUM(Anmeldeformular!H81:I81)</f>
        <v>0</v>
      </c>
      <c r="C81" s="228">
        <f>IF(Anmeldeformular!J81="ja",1,0)</f>
        <v>0</v>
      </c>
      <c r="D81" s="228">
        <f>COUNTA(Anmeldeformular!K81)</f>
        <v>0</v>
      </c>
      <c r="E81" s="228">
        <f>COUNTA(Anmeldeformular!L81)</f>
        <v>0</v>
      </c>
      <c r="F81" s="228">
        <f>COUNTA(Anmeldeformular!M81)</f>
        <v>0</v>
      </c>
      <c r="G81" s="229">
        <f t="shared" si="10"/>
        <v>0</v>
      </c>
      <c r="H81" s="229">
        <f t="shared" si="15"/>
        <v>0</v>
      </c>
      <c r="I81" s="229">
        <f t="shared" si="16"/>
        <v>0</v>
      </c>
      <c r="J81" s="229">
        <f t="shared" si="17"/>
        <v>0</v>
      </c>
      <c r="K81" s="229">
        <f t="shared" si="18"/>
        <v>0</v>
      </c>
      <c r="L81" s="229">
        <f t="shared" si="19"/>
        <v>0</v>
      </c>
      <c r="M81" s="229">
        <f t="shared" si="20"/>
        <v>0</v>
      </c>
      <c r="N81" s="229">
        <f t="shared" si="13"/>
        <v>0</v>
      </c>
      <c r="O81" s="229"/>
      <c r="P81" s="223">
        <f t="shared" si="14"/>
        <v>0</v>
      </c>
      <c r="Q81" s="225">
        <f>IF(Anmeldeformular!C81="",0,1)</f>
        <v>0</v>
      </c>
    </row>
    <row r="82" spans="1:17" x14ac:dyDescent="0.25">
      <c r="A82" s="227">
        <f>Anmeldeformular!B82</f>
        <v>73</v>
      </c>
      <c r="B82" s="228">
        <f>SUM(Anmeldeformular!H82:I82)</f>
        <v>0</v>
      </c>
      <c r="C82" s="228">
        <f>IF(Anmeldeformular!J82="ja",1,0)</f>
        <v>0</v>
      </c>
      <c r="D82" s="228">
        <f>COUNTA(Anmeldeformular!K82)</f>
        <v>0</v>
      </c>
      <c r="E82" s="228">
        <f>COUNTA(Anmeldeformular!L82)</f>
        <v>0</v>
      </c>
      <c r="F82" s="228">
        <f>COUNTA(Anmeldeformular!M82)</f>
        <v>0</v>
      </c>
      <c r="G82" s="229">
        <f t="shared" si="10"/>
        <v>0</v>
      </c>
      <c r="H82" s="229">
        <f t="shared" si="15"/>
        <v>0</v>
      </c>
      <c r="I82" s="229">
        <f t="shared" si="16"/>
        <v>0</v>
      </c>
      <c r="J82" s="229">
        <f t="shared" si="17"/>
        <v>0</v>
      </c>
      <c r="K82" s="229">
        <f t="shared" si="18"/>
        <v>0</v>
      </c>
      <c r="L82" s="229">
        <f t="shared" si="19"/>
        <v>0</v>
      </c>
      <c r="M82" s="229">
        <f t="shared" si="20"/>
        <v>0</v>
      </c>
      <c r="N82" s="229">
        <f t="shared" si="13"/>
        <v>0</v>
      </c>
      <c r="O82" s="229"/>
      <c r="P82" s="223">
        <f t="shared" si="14"/>
        <v>0</v>
      </c>
      <c r="Q82" s="225">
        <f>IF(Anmeldeformular!C82="",0,1)</f>
        <v>0</v>
      </c>
    </row>
    <row r="83" spans="1:17" x14ac:dyDescent="0.25">
      <c r="A83" s="227">
        <f>Anmeldeformular!B83</f>
        <v>74</v>
      </c>
      <c r="B83" s="228">
        <f>SUM(Anmeldeformular!H83:I83)</f>
        <v>0</v>
      </c>
      <c r="C83" s="228">
        <f>IF(Anmeldeformular!J83="ja",1,0)</f>
        <v>0</v>
      </c>
      <c r="D83" s="228">
        <f>COUNTA(Anmeldeformular!K83)</f>
        <v>0</v>
      </c>
      <c r="E83" s="228">
        <f>COUNTA(Anmeldeformular!L83)</f>
        <v>0</v>
      </c>
      <c r="F83" s="228">
        <f>COUNTA(Anmeldeformular!M83)</f>
        <v>0</v>
      </c>
      <c r="G83" s="229">
        <f t="shared" si="10"/>
        <v>0</v>
      </c>
      <c r="H83" s="229">
        <f t="shared" si="15"/>
        <v>0</v>
      </c>
      <c r="I83" s="229">
        <f t="shared" si="16"/>
        <v>0</v>
      </c>
      <c r="J83" s="229">
        <f t="shared" si="17"/>
        <v>0</v>
      </c>
      <c r="K83" s="229">
        <f t="shared" si="18"/>
        <v>0</v>
      </c>
      <c r="L83" s="229">
        <f t="shared" si="19"/>
        <v>0</v>
      </c>
      <c r="M83" s="229">
        <f t="shared" si="20"/>
        <v>0</v>
      </c>
      <c r="N83" s="229">
        <f t="shared" si="13"/>
        <v>0</v>
      </c>
      <c r="O83" s="229"/>
      <c r="P83" s="223">
        <f t="shared" si="14"/>
        <v>0</v>
      </c>
      <c r="Q83" s="225">
        <f>IF(Anmeldeformular!C83="",0,1)</f>
        <v>0</v>
      </c>
    </row>
    <row r="84" spans="1:17" x14ac:dyDescent="0.25">
      <c r="A84" s="227">
        <f>Anmeldeformular!B84</f>
        <v>75</v>
      </c>
      <c r="B84" s="228">
        <f>SUM(Anmeldeformular!H84:I84)</f>
        <v>0</v>
      </c>
      <c r="C84" s="228">
        <f>IF(Anmeldeformular!J84="ja",1,0)</f>
        <v>0</v>
      </c>
      <c r="D84" s="228">
        <f>COUNTA(Anmeldeformular!K84)</f>
        <v>0</v>
      </c>
      <c r="E84" s="228">
        <f>COUNTA(Anmeldeformular!L84)</f>
        <v>0</v>
      </c>
      <c r="F84" s="228">
        <f>COUNTA(Anmeldeformular!M84)</f>
        <v>0</v>
      </c>
      <c r="G84" s="229">
        <f t="shared" si="10"/>
        <v>0</v>
      </c>
      <c r="H84" s="229">
        <f t="shared" si="15"/>
        <v>0</v>
      </c>
      <c r="I84" s="229">
        <f t="shared" si="16"/>
        <v>0</v>
      </c>
      <c r="J84" s="229">
        <f t="shared" si="17"/>
        <v>0</v>
      </c>
      <c r="K84" s="229">
        <f t="shared" si="18"/>
        <v>0</v>
      </c>
      <c r="L84" s="229">
        <f t="shared" si="19"/>
        <v>0</v>
      </c>
      <c r="M84" s="229">
        <f t="shared" si="20"/>
        <v>0</v>
      </c>
      <c r="N84" s="229">
        <f t="shared" si="13"/>
        <v>0</v>
      </c>
      <c r="O84" s="229"/>
      <c r="P84" s="223">
        <f t="shared" si="14"/>
        <v>0</v>
      </c>
      <c r="Q84" s="225">
        <f>IF(Anmeldeformular!C84="",0,1)</f>
        <v>0</v>
      </c>
    </row>
    <row r="85" spans="1:17" x14ac:dyDescent="0.25">
      <c r="A85" s="227">
        <f>Anmeldeformular!B85</f>
        <v>76</v>
      </c>
      <c r="B85" s="228">
        <f>SUM(Anmeldeformular!H85:I85)</f>
        <v>0</v>
      </c>
      <c r="C85" s="228">
        <f>IF(Anmeldeformular!J85="ja",1,0)</f>
        <v>0</v>
      </c>
      <c r="D85" s="228">
        <f>COUNTA(Anmeldeformular!K85)</f>
        <v>0</v>
      </c>
      <c r="E85" s="228">
        <f>COUNTA(Anmeldeformular!L85)</f>
        <v>0</v>
      </c>
      <c r="F85" s="228">
        <f>COUNTA(Anmeldeformular!M85)</f>
        <v>0</v>
      </c>
      <c r="G85" s="229">
        <f t="shared" si="10"/>
        <v>0</v>
      </c>
      <c r="H85" s="229">
        <f t="shared" si="15"/>
        <v>0</v>
      </c>
      <c r="I85" s="229">
        <f t="shared" si="16"/>
        <v>0</v>
      </c>
      <c r="J85" s="229">
        <f t="shared" si="17"/>
        <v>0</v>
      </c>
      <c r="K85" s="229">
        <f t="shared" si="18"/>
        <v>0</v>
      </c>
      <c r="L85" s="229">
        <f t="shared" si="19"/>
        <v>0</v>
      </c>
      <c r="M85" s="229">
        <f t="shared" si="20"/>
        <v>0</v>
      </c>
      <c r="N85" s="229">
        <f t="shared" si="13"/>
        <v>0</v>
      </c>
      <c r="O85" s="229"/>
      <c r="P85" s="223">
        <f t="shared" si="14"/>
        <v>0</v>
      </c>
      <c r="Q85" s="225">
        <f>IF(Anmeldeformular!C85="",0,1)</f>
        <v>0</v>
      </c>
    </row>
    <row r="86" spans="1:17" x14ac:dyDescent="0.25">
      <c r="A86" s="227">
        <f>Anmeldeformular!B86</f>
        <v>77</v>
      </c>
      <c r="B86" s="228">
        <f>SUM(Anmeldeformular!H86:I86)</f>
        <v>0</v>
      </c>
      <c r="C86" s="228">
        <f>IF(Anmeldeformular!J86="ja",1,0)</f>
        <v>0</v>
      </c>
      <c r="D86" s="228">
        <f>COUNTA(Anmeldeformular!K86)</f>
        <v>0</v>
      </c>
      <c r="E86" s="228">
        <f>COUNTA(Anmeldeformular!L86)</f>
        <v>0</v>
      </c>
      <c r="F86" s="228">
        <f>COUNTA(Anmeldeformular!M86)</f>
        <v>0</v>
      </c>
      <c r="G86" s="229">
        <f t="shared" si="10"/>
        <v>0</v>
      </c>
      <c r="H86" s="229">
        <f t="shared" si="15"/>
        <v>0</v>
      </c>
      <c r="I86" s="229">
        <f t="shared" si="16"/>
        <v>0</v>
      </c>
      <c r="J86" s="229">
        <f t="shared" si="17"/>
        <v>0</v>
      </c>
      <c r="K86" s="229">
        <f t="shared" si="18"/>
        <v>0</v>
      </c>
      <c r="L86" s="229">
        <f t="shared" si="19"/>
        <v>0</v>
      </c>
      <c r="M86" s="229">
        <f t="shared" si="20"/>
        <v>0</v>
      </c>
      <c r="N86" s="229">
        <f t="shared" si="13"/>
        <v>0</v>
      </c>
      <c r="O86" s="229"/>
      <c r="P86" s="223">
        <f t="shared" si="14"/>
        <v>0</v>
      </c>
      <c r="Q86" s="225">
        <f>IF(Anmeldeformular!C86="",0,1)</f>
        <v>0</v>
      </c>
    </row>
    <row r="87" spans="1:17" x14ac:dyDescent="0.25">
      <c r="A87" s="227">
        <f>Anmeldeformular!B87</f>
        <v>78</v>
      </c>
      <c r="B87" s="228">
        <f>SUM(Anmeldeformular!H87:I87)</f>
        <v>0</v>
      </c>
      <c r="C87" s="228">
        <f>IF(Anmeldeformular!J87="ja",1,0)</f>
        <v>0</v>
      </c>
      <c r="D87" s="228">
        <f>COUNTA(Anmeldeformular!K87)</f>
        <v>0</v>
      </c>
      <c r="E87" s="228">
        <f>COUNTA(Anmeldeformular!L87)</f>
        <v>0</v>
      </c>
      <c r="F87" s="228">
        <f>COUNTA(Anmeldeformular!M87)</f>
        <v>0</v>
      </c>
      <c r="G87" s="229">
        <f t="shared" si="10"/>
        <v>0</v>
      </c>
      <c r="H87" s="229">
        <f t="shared" si="15"/>
        <v>0</v>
      </c>
      <c r="I87" s="229">
        <f t="shared" si="16"/>
        <v>0</v>
      </c>
      <c r="J87" s="229">
        <f t="shared" si="17"/>
        <v>0</v>
      </c>
      <c r="K87" s="229">
        <f t="shared" si="18"/>
        <v>0</v>
      </c>
      <c r="L87" s="229">
        <f t="shared" si="19"/>
        <v>0</v>
      </c>
      <c r="M87" s="229">
        <f t="shared" si="20"/>
        <v>0</v>
      </c>
      <c r="N87" s="229">
        <f t="shared" si="13"/>
        <v>0</v>
      </c>
      <c r="O87" s="229"/>
      <c r="P87" s="223">
        <f t="shared" si="14"/>
        <v>0</v>
      </c>
      <c r="Q87" s="225">
        <f>IF(Anmeldeformular!C87="",0,1)</f>
        <v>0</v>
      </c>
    </row>
    <row r="88" spans="1:17" x14ac:dyDescent="0.25">
      <c r="A88" s="227">
        <f>Anmeldeformular!B88</f>
        <v>79</v>
      </c>
      <c r="B88" s="228">
        <f>SUM(Anmeldeformular!H88:I88)</f>
        <v>0</v>
      </c>
      <c r="C88" s="228">
        <f>IF(Anmeldeformular!J88="ja",1,0)</f>
        <v>0</v>
      </c>
      <c r="D88" s="228">
        <f>COUNTA(Anmeldeformular!K88)</f>
        <v>0</v>
      </c>
      <c r="E88" s="228">
        <f>COUNTA(Anmeldeformular!L88)</f>
        <v>0</v>
      </c>
      <c r="F88" s="228">
        <f>COUNTA(Anmeldeformular!M88)</f>
        <v>0</v>
      </c>
      <c r="G88" s="229">
        <f t="shared" ref="G88:G100" si="21">B88*$I$3</f>
        <v>0</v>
      </c>
      <c r="H88" s="229">
        <f t="shared" si="15"/>
        <v>0</v>
      </c>
      <c r="I88" s="229">
        <f t="shared" si="16"/>
        <v>0</v>
      </c>
      <c r="J88" s="229">
        <f t="shared" si="17"/>
        <v>0</v>
      </c>
      <c r="K88" s="229">
        <f t="shared" si="18"/>
        <v>0</v>
      </c>
      <c r="L88" s="229">
        <f t="shared" si="19"/>
        <v>0</v>
      </c>
      <c r="M88" s="229">
        <f t="shared" si="20"/>
        <v>0</v>
      </c>
      <c r="N88" s="229">
        <f t="shared" si="13"/>
        <v>0</v>
      </c>
      <c r="O88" s="229"/>
      <c r="P88" s="223">
        <f t="shared" si="14"/>
        <v>0</v>
      </c>
      <c r="Q88" s="225">
        <f>IF(Anmeldeformular!C88="",0,1)</f>
        <v>0</v>
      </c>
    </row>
    <row r="89" spans="1:17" x14ac:dyDescent="0.25">
      <c r="A89" s="227">
        <f>Anmeldeformular!B89</f>
        <v>80</v>
      </c>
      <c r="B89" s="228">
        <f>SUM(Anmeldeformular!H89:I89)</f>
        <v>0</v>
      </c>
      <c r="C89" s="228">
        <f>IF(Anmeldeformular!J89="ja",1,0)</f>
        <v>0</v>
      </c>
      <c r="D89" s="228">
        <f>COUNTA(Anmeldeformular!K89)</f>
        <v>0</v>
      </c>
      <c r="E89" s="228">
        <f>COUNTA(Anmeldeformular!L89)</f>
        <v>0</v>
      </c>
      <c r="F89" s="228">
        <f>COUNTA(Anmeldeformular!M89)</f>
        <v>0</v>
      </c>
      <c r="G89" s="229">
        <f t="shared" si="21"/>
        <v>0</v>
      </c>
      <c r="H89" s="229">
        <f t="shared" si="15"/>
        <v>0</v>
      </c>
      <c r="I89" s="229">
        <f t="shared" si="16"/>
        <v>0</v>
      </c>
      <c r="J89" s="229">
        <f t="shared" si="17"/>
        <v>0</v>
      </c>
      <c r="K89" s="229">
        <f t="shared" si="18"/>
        <v>0</v>
      </c>
      <c r="L89" s="229">
        <f t="shared" si="19"/>
        <v>0</v>
      </c>
      <c r="M89" s="229">
        <f t="shared" si="20"/>
        <v>0</v>
      </c>
      <c r="N89" s="229">
        <f t="shared" si="13"/>
        <v>0</v>
      </c>
      <c r="O89" s="229"/>
      <c r="P89" s="223">
        <f t="shared" si="14"/>
        <v>0</v>
      </c>
      <c r="Q89" s="225">
        <f>IF(Anmeldeformular!C89="",0,1)</f>
        <v>0</v>
      </c>
    </row>
    <row r="90" spans="1:17" x14ac:dyDescent="0.25">
      <c r="A90" s="227">
        <f>Anmeldeformular!B90</f>
        <v>81</v>
      </c>
      <c r="B90" s="228">
        <f>SUM(Anmeldeformular!H90:I90)</f>
        <v>0</v>
      </c>
      <c r="C90" s="228">
        <f>IF(Anmeldeformular!J90="ja",1,0)</f>
        <v>0</v>
      </c>
      <c r="D90" s="228">
        <f>COUNTA(Anmeldeformular!K90)</f>
        <v>0</v>
      </c>
      <c r="E90" s="228">
        <f>COUNTA(Anmeldeformular!L90)</f>
        <v>0</v>
      </c>
      <c r="F90" s="228">
        <f>COUNTA(Anmeldeformular!M90)</f>
        <v>0</v>
      </c>
      <c r="G90" s="229">
        <f t="shared" si="21"/>
        <v>0</v>
      </c>
      <c r="H90" s="229">
        <f t="shared" si="15"/>
        <v>0</v>
      </c>
      <c r="I90" s="229">
        <f t="shared" si="16"/>
        <v>0</v>
      </c>
      <c r="J90" s="229">
        <f t="shared" si="17"/>
        <v>0</v>
      </c>
      <c r="K90" s="229">
        <f t="shared" si="18"/>
        <v>0</v>
      </c>
      <c r="L90" s="229">
        <f t="shared" si="19"/>
        <v>0</v>
      </c>
      <c r="M90" s="229">
        <f t="shared" si="20"/>
        <v>0</v>
      </c>
      <c r="N90" s="229">
        <f t="shared" si="13"/>
        <v>0</v>
      </c>
      <c r="O90" s="229"/>
      <c r="P90" s="223">
        <f t="shared" si="14"/>
        <v>0</v>
      </c>
      <c r="Q90" s="225">
        <f>IF(Anmeldeformular!C90="",0,1)</f>
        <v>0</v>
      </c>
    </row>
    <row r="91" spans="1:17" x14ac:dyDescent="0.25">
      <c r="A91" s="227">
        <f>Anmeldeformular!B91</f>
        <v>82</v>
      </c>
      <c r="B91" s="228">
        <f>SUM(Anmeldeformular!H91:I91)</f>
        <v>0</v>
      </c>
      <c r="C91" s="228">
        <f>IF(Anmeldeformular!J91="ja",1,0)</f>
        <v>0</v>
      </c>
      <c r="D91" s="228">
        <f>COUNTA(Anmeldeformular!K91)</f>
        <v>0</v>
      </c>
      <c r="E91" s="228">
        <f>COUNTA(Anmeldeformular!L91)</f>
        <v>0</v>
      </c>
      <c r="F91" s="228">
        <f>COUNTA(Anmeldeformular!M91)</f>
        <v>0</v>
      </c>
      <c r="G91" s="229">
        <f t="shared" si="21"/>
        <v>0</v>
      </c>
      <c r="H91" s="229">
        <f t="shared" si="15"/>
        <v>0</v>
      </c>
      <c r="I91" s="229">
        <f t="shared" si="16"/>
        <v>0</v>
      </c>
      <c r="J91" s="229">
        <f t="shared" si="17"/>
        <v>0</v>
      </c>
      <c r="K91" s="229">
        <f t="shared" si="18"/>
        <v>0</v>
      </c>
      <c r="L91" s="229">
        <f t="shared" si="19"/>
        <v>0</v>
      </c>
      <c r="M91" s="229">
        <f t="shared" si="20"/>
        <v>0</v>
      </c>
      <c r="N91" s="229">
        <f t="shared" si="13"/>
        <v>0</v>
      </c>
      <c r="O91" s="229"/>
      <c r="P91" s="223">
        <f t="shared" si="14"/>
        <v>0</v>
      </c>
      <c r="Q91" s="225">
        <f>IF(Anmeldeformular!C91="",0,1)</f>
        <v>0</v>
      </c>
    </row>
    <row r="92" spans="1:17" x14ac:dyDescent="0.25">
      <c r="A92" s="227">
        <f>Anmeldeformular!B92</f>
        <v>83</v>
      </c>
      <c r="B92" s="228">
        <f>SUM(Anmeldeformular!H92:I92)</f>
        <v>0</v>
      </c>
      <c r="C92" s="228">
        <f>IF(Anmeldeformular!J92="ja",1,0)</f>
        <v>0</v>
      </c>
      <c r="D92" s="228">
        <f>COUNTA(Anmeldeformular!K92)</f>
        <v>0</v>
      </c>
      <c r="E92" s="228">
        <f>COUNTA(Anmeldeformular!L92)</f>
        <v>0</v>
      </c>
      <c r="F92" s="228">
        <f>COUNTA(Anmeldeformular!M92)</f>
        <v>0</v>
      </c>
      <c r="G92" s="229">
        <f t="shared" si="21"/>
        <v>0</v>
      </c>
      <c r="H92" s="229">
        <f t="shared" si="15"/>
        <v>0</v>
      </c>
      <c r="I92" s="229">
        <f t="shared" si="16"/>
        <v>0</v>
      </c>
      <c r="J92" s="229">
        <f t="shared" si="17"/>
        <v>0</v>
      </c>
      <c r="K92" s="229">
        <f t="shared" si="18"/>
        <v>0</v>
      </c>
      <c r="L92" s="229">
        <f t="shared" si="19"/>
        <v>0</v>
      </c>
      <c r="M92" s="229">
        <f t="shared" si="20"/>
        <v>0</v>
      </c>
      <c r="N92" s="229">
        <f t="shared" si="13"/>
        <v>0</v>
      </c>
      <c r="O92" s="229"/>
      <c r="P92" s="223">
        <f t="shared" si="14"/>
        <v>0</v>
      </c>
      <c r="Q92" s="225">
        <f>IF(Anmeldeformular!C92="",0,1)</f>
        <v>0</v>
      </c>
    </row>
    <row r="93" spans="1:17" x14ac:dyDescent="0.25">
      <c r="A93" s="227">
        <f>Anmeldeformular!B93</f>
        <v>84</v>
      </c>
      <c r="B93" s="228">
        <f>SUM(Anmeldeformular!H93:I93)</f>
        <v>0</v>
      </c>
      <c r="C93" s="228">
        <f>IF(Anmeldeformular!J93="ja",1,0)</f>
        <v>0</v>
      </c>
      <c r="D93" s="228">
        <f>COUNTA(Anmeldeformular!K93)</f>
        <v>0</v>
      </c>
      <c r="E93" s="228">
        <f>COUNTA(Anmeldeformular!L93)</f>
        <v>0</v>
      </c>
      <c r="F93" s="228">
        <f>COUNTA(Anmeldeformular!M93)</f>
        <v>0</v>
      </c>
      <c r="G93" s="229">
        <f t="shared" si="21"/>
        <v>0</v>
      </c>
      <c r="H93" s="229">
        <f t="shared" si="15"/>
        <v>0</v>
      </c>
      <c r="I93" s="229">
        <f t="shared" si="16"/>
        <v>0</v>
      </c>
      <c r="J93" s="229">
        <f t="shared" si="17"/>
        <v>0</v>
      </c>
      <c r="K93" s="229">
        <f t="shared" si="18"/>
        <v>0</v>
      </c>
      <c r="L93" s="229">
        <f t="shared" si="19"/>
        <v>0</v>
      </c>
      <c r="M93" s="229">
        <f t="shared" si="20"/>
        <v>0</v>
      </c>
      <c r="N93" s="229">
        <f t="shared" si="13"/>
        <v>0</v>
      </c>
      <c r="O93" s="229"/>
      <c r="P93" s="223">
        <f t="shared" si="14"/>
        <v>0</v>
      </c>
      <c r="Q93" s="225">
        <f>IF(Anmeldeformular!C93="",0,1)</f>
        <v>0</v>
      </c>
    </row>
    <row r="94" spans="1:17" x14ac:dyDescent="0.25">
      <c r="A94" s="227">
        <f>Anmeldeformular!B94</f>
        <v>85</v>
      </c>
      <c r="B94" s="228">
        <f>SUM(Anmeldeformular!H94:I94)</f>
        <v>0</v>
      </c>
      <c r="C94" s="228">
        <f>IF(Anmeldeformular!J94="ja",1,0)</f>
        <v>0</v>
      </c>
      <c r="D94" s="228">
        <f>COUNTA(Anmeldeformular!K94)</f>
        <v>0</v>
      </c>
      <c r="E94" s="228">
        <f>COUNTA(Anmeldeformular!L94)</f>
        <v>0</v>
      </c>
      <c r="F94" s="228">
        <f>COUNTA(Anmeldeformular!M94)</f>
        <v>0</v>
      </c>
      <c r="G94" s="229">
        <f t="shared" si="21"/>
        <v>0</v>
      </c>
      <c r="H94" s="229">
        <f t="shared" si="15"/>
        <v>0</v>
      </c>
      <c r="I94" s="229">
        <f t="shared" si="16"/>
        <v>0</v>
      </c>
      <c r="J94" s="229">
        <f t="shared" si="17"/>
        <v>0</v>
      </c>
      <c r="K94" s="229">
        <f t="shared" si="18"/>
        <v>0</v>
      </c>
      <c r="L94" s="229">
        <f t="shared" si="19"/>
        <v>0</v>
      </c>
      <c r="M94" s="229">
        <f t="shared" si="20"/>
        <v>0</v>
      </c>
      <c r="N94" s="229">
        <f t="shared" si="13"/>
        <v>0</v>
      </c>
      <c r="O94" s="229"/>
      <c r="P94" s="223">
        <f t="shared" si="14"/>
        <v>0</v>
      </c>
      <c r="Q94" s="225">
        <f>IF(Anmeldeformular!C94="",0,1)</f>
        <v>0</v>
      </c>
    </row>
    <row r="95" spans="1:17" x14ac:dyDescent="0.25">
      <c r="A95" s="227">
        <f>Anmeldeformular!B95</f>
        <v>86</v>
      </c>
      <c r="B95" s="228">
        <f>SUM(Anmeldeformular!H95:I95)</f>
        <v>0</v>
      </c>
      <c r="C95" s="228">
        <f>IF(Anmeldeformular!J95="ja",1,0)</f>
        <v>0</v>
      </c>
      <c r="D95" s="228">
        <f>COUNTA(Anmeldeformular!K95)</f>
        <v>0</v>
      </c>
      <c r="E95" s="228">
        <f>COUNTA(Anmeldeformular!L95)</f>
        <v>0</v>
      </c>
      <c r="F95" s="228">
        <f>COUNTA(Anmeldeformular!M95)</f>
        <v>0</v>
      </c>
      <c r="G95" s="229">
        <f t="shared" si="21"/>
        <v>0</v>
      </c>
      <c r="H95" s="229">
        <f t="shared" si="15"/>
        <v>0</v>
      </c>
      <c r="I95" s="229">
        <f t="shared" si="16"/>
        <v>0</v>
      </c>
      <c r="J95" s="229">
        <f t="shared" si="17"/>
        <v>0</v>
      </c>
      <c r="K95" s="229">
        <f t="shared" si="18"/>
        <v>0</v>
      </c>
      <c r="L95" s="229">
        <f t="shared" si="19"/>
        <v>0</v>
      </c>
      <c r="M95" s="229">
        <f t="shared" si="20"/>
        <v>0</v>
      </c>
      <c r="N95" s="229">
        <f t="shared" si="13"/>
        <v>0</v>
      </c>
      <c r="O95" s="229"/>
      <c r="P95" s="223">
        <f t="shared" si="14"/>
        <v>0</v>
      </c>
      <c r="Q95" s="225">
        <f>IF(Anmeldeformular!C95="",0,1)</f>
        <v>0</v>
      </c>
    </row>
    <row r="96" spans="1:17" x14ac:dyDescent="0.25">
      <c r="A96" s="227">
        <f>Anmeldeformular!B96</f>
        <v>87</v>
      </c>
      <c r="B96" s="228">
        <f>SUM(Anmeldeformular!H96:I96)</f>
        <v>0</v>
      </c>
      <c r="C96" s="228">
        <f>IF(Anmeldeformular!J96="ja",1,0)</f>
        <v>0</v>
      </c>
      <c r="D96" s="228">
        <f>COUNTA(Anmeldeformular!K96)</f>
        <v>0</v>
      </c>
      <c r="E96" s="228">
        <f>COUNTA(Anmeldeformular!L96)</f>
        <v>0</v>
      </c>
      <c r="F96" s="228">
        <f>COUNTA(Anmeldeformular!M96)</f>
        <v>0</v>
      </c>
      <c r="G96" s="229">
        <f t="shared" si="21"/>
        <v>0</v>
      </c>
      <c r="H96" s="229">
        <f t="shared" si="15"/>
        <v>0</v>
      </c>
      <c r="I96" s="229">
        <f t="shared" si="16"/>
        <v>0</v>
      </c>
      <c r="J96" s="229">
        <f t="shared" si="17"/>
        <v>0</v>
      </c>
      <c r="K96" s="229">
        <f t="shared" si="18"/>
        <v>0</v>
      </c>
      <c r="L96" s="229">
        <f t="shared" si="19"/>
        <v>0</v>
      </c>
      <c r="M96" s="229">
        <f t="shared" si="20"/>
        <v>0</v>
      </c>
      <c r="N96" s="229">
        <f t="shared" si="13"/>
        <v>0</v>
      </c>
      <c r="O96" s="229"/>
      <c r="P96" s="223">
        <f t="shared" si="14"/>
        <v>0</v>
      </c>
      <c r="Q96" s="225">
        <f>IF(Anmeldeformular!C96="",0,1)</f>
        <v>0</v>
      </c>
    </row>
    <row r="97" spans="1:17" x14ac:dyDescent="0.25">
      <c r="A97" s="227">
        <f>Anmeldeformular!B97</f>
        <v>88</v>
      </c>
      <c r="B97" s="228">
        <f>SUM(Anmeldeformular!H97:I97)</f>
        <v>0</v>
      </c>
      <c r="C97" s="228">
        <f>IF(Anmeldeformular!J97="ja",1,0)</f>
        <v>0</v>
      </c>
      <c r="D97" s="228">
        <f>COUNTA(Anmeldeformular!K97)</f>
        <v>0</v>
      </c>
      <c r="E97" s="228">
        <f>COUNTA(Anmeldeformular!L97)</f>
        <v>0</v>
      </c>
      <c r="F97" s="228">
        <f>COUNTA(Anmeldeformular!M97)</f>
        <v>0</v>
      </c>
      <c r="G97" s="229">
        <f t="shared" si="21"/>
        <v>0</v>
      </c>
      <c r="H97" s="229">
        <f t="shared" si="15"/>
        <v>0</v>
      </c>
      <c r="I97" s="229">
        <f t="shared" si="16"/>
        <v>0</v>
      </c>
      <c r="J97" s="229">
        <f t="shared" si="17"/>
        <v>0</v>
      </c>
      <c r="K97" s="229">
        <f t="shared" si="18"/>
        <v>0</v>
      </c>
      <c r="L97" s="229">
        <f t="shared" si="19"/>
        <v>0</v>
      </c>
      <c r="M97" s="229">
        <f t="shared" si="20"/>
        <v>0</v>
      </c>
      <c r="N97" s="229">
        <f t="shared" si="13"/>
        <v>0</v>
      </c>
      <c r="O97" s="229"/>
      <c r="P97" s="223">
        <f t="shared" si="14"/>
        <v>0</v>
      </c>
      <c r="Q97" s="225">
        <f>IF(Anmeldeformular!C97="",0,1)</f>
        <v>0</v>
      </c>
    </row>
    <row r="98" spans="1:17" x14ac:dyDescent="0.25">
      <c r="A98" s="227">
        <f>Anmeldeformular!B98</f>
        <v>89</v>
      </c>
      <c r="B98" s="228">
        <f>SUM(Anmeldeformular!H98:I98)</f>
        <v>0</v>
      </c>
      <c r="C98" s="228">
        <f>IF(Anmeldeformular!J98="ja",1,0)</f>
        <v>0</v>
      </c>
      <c r="D98" s="228">
        <f>COUNTA(Anmeldeformular!K98)</f>
        <v>0</v>
      </c>
      <c r="E98" s="228">
        <f>COUNTA(Anmeldeformular!L98)</f>
        <v>0</v>
      </c>
      <c r="F98" s="228">
        <f>COUNTA(Anmeldeformular!M98)</f>
        <v>0</v>
      </c>
      <c r="G98" s="229">
        <f t="shared" si="21"/>
        <v>0</v>
      </c>
      <c r="H98" s="229">
        <f t="shared" si="15"/>
        <v>0</v>
      </c>
      <c r="I98" s="229">
        <f t="shared" si="16"/>
        <v>0</v>
      </c>
      <c r="J98" s="229">
        <f t="shared" si="17"/>
        <v>0</v>
      </c>
      <c r="K98" s="229">
        <f t="shared" si="18"/>
        <v>0</v>
      </c>
      <c r="L98" s="229">
        <f t="shared" si="19"/>
        <v>0</v>
      </c>
      <c r="M98" s="229">
        <f t="shared" si="20"/>
        <v>0</v>
      </c>
      <c r="N98" s="229">
        <f t="shared" si="13"/>
        <v>0</v>
      </c>
      <c r="O98" s="229"/>
      <c r="P98" s="223">
        <f t="shared" si="14"/>
        <v>0</v>
      </c>
      <c r="Q98" s="225">
        <f>IF(Anmeldeformular!C98="",0,1)</f>
        <v>0</v>
      </c>
    </row>
    <row r="99" spans="1:17" x14ac:dyDescent="0.25">
      <c r="A99" s="227">
        <f>Anmeldeformular!B99</f>
        <v>90</v>
      </c>
      <c r="B99" s="228">
        <f>SUM(Anmeldeformular!H99:I99)</f>
        <v>0</v>
      </c>
      <c r="C99" s="228">
        <f>IF(Anmeldeformular!J99="ja",1,0)</f>
        <v>0</v>
      </c>
      <c r="D99" s="228">
        <f>COUNTA(Anmeldeformular!K99)</f>
        <v>0</v>
      </c>
      <c r="E99" s="228">
        <f>COUNTA(Anmeldeformular!L99)</f>
        <v>0</v>
      </c>
      <c r="F99" s="228">
        <f>COUNTA(Anmeldeformular!M99)</f>
        <v>0</v>
      </c>
      <c r="G99" s="229">
        <f t="shared" si="21"/>
        <v>0</v>
      </c>
      <c r="H99" s="229">
        <f t="shared" si="15"/>
        <v>0</v>
      </c>
      <c r="I99" s="229">
        <f t="shared" si="16"/>
        <v>0</v>
      </c>
      <c r="J99" s="229">
        <f t="shared" si="17"/>
        <v>0</v>
      </c>
      <c r="K99" s="229">
        <f t="shared" si="18"/>
        <v>0</v>
      </c>
      <c r="L99" s="229">
        <f t="shared" si="19"/>
        <v>0</v>
      </c>
      <c r="M99" s="229">
        <f t="shared" si="20"/>
        <v>0</v>
      </c>
      <c r="N99" s="229">
        <f t="shared" si="13"/>
        <v>0</v>
      </c>
      <c r="O99" s="229"/>
      <c r="P99" s="223">
        <f t="shared" si="14"/>
        <v>0</v>
      </c>
      <c r="Q99" s="225">
        <f>IF(Anmeldeformular!C99="",0,1)</f>
        <v>0</v>
      </c>
    </row>
    <row r="100" spans="1:17" x14ac:dyDescent="0.25">
      <c r="A100" s="227">
        <f>Anmeldeformular!B100</f>
        <v>91</v>
      </c>
      <c r="B100" s="228">
        <f>SUM(Anmeldeformular!H100:I100)</f>
        <v>0</v>
      </c>
      <c r="C100" s="228">
        <f>IF(Anmeldeformular!J100="ja",1,0)</f>
        <v>0</v>
      </c>
      <c r="D100" s="228">
        <f>COUNTA(Anmeldeformular!K100)</f>
        <v>0</v>
      </c>
      <c r="E100" s="228">
        <f>COUNTA(Anmeldeformular!L100)</f>
        <v>0</v>
      </c>
      <c r="F100" s="228">
        <f>COUNTA(Anmeldeformular!M100)</f>
        <v>0</v>
      </c>
      <c r="G100" s="229">
        <f t="shared" si="21"/>
        <v>0</v>
      </c>
      <c r="H100" s="229">
        <f t="shared" si="15"/>
        <v>0</v>
      </c>
      <c r="I100" s="229">
        <f t="shared" si="16"/>
        <v>0</v>
      </c>
      <c r="J100" s="229">
        <f t="shared" si="17"/>
        <v>0</v>
      </c>
      <c r="K100" s="229">
        <f t="shared" si="18"/>
        <v>0</v>
      </c>
      <c r="L100" s="229">
        <f t="shared" si="19"/>
        <v>0</v>
      </c>
      <c r="M100" s="229">
        <f t="shared" si="20"/>
        <v>0</v>
      </c>
      <c r="N100" s="229">
        <f t="shared" si="13"/>
        <v>0</v>
      </c>
      <c r="O100" s="229"/>
      <c r="P100" s="223">
        <f t="shared" si="14"/>
        <v>0</v>
      </c>
      <c r="Q100" s="225">
        <f>IF(Anmeldeformular!C100="",0,1)</f>
        <v>0</v>
      </c>
    </row>
    <row r="101" spans="1:17" x14ac:dyDescent="0.25">
      <c r="A101" s="227">
        <f>Anmeldeformular!B101</f>
        <v>92</v>
      </c>
      <c r="B101" s="228">
        <f>SUM(Anmeldeformular!H101:I101)</f>
        <v>0</v>
      </c>
      <c r="C101" s="228">
        <f>IF(Anmeldeformular!J101="ja",1,0)</f>
        <v>0</v>
      </c>
      <c r="D101" s="228">
        <f>COUNTA(Anmeldeformular!K101)</f>
        <v>0</v>
      </c>
      <c r="E101" s="228">
        <f>COUNTA(Anmeldeformular!L101)</f>
        <v>0</v>
      </c>
      <c r="F101" s="228">
        <f>COUNTA(Anmeldeformular!M101)</f>
        <v>0</v>
      </c>
      <c r="G101" s="229">
        <f>B101*$I$3</f>
        <v>0</v>
      </c>
      <c r="H101" s="229">
        <f>IF($Q$5=0,IF(SUM($C101:$F101)&gt;0,$C$2,0),0)</f>
        <v>0</v>
      </c>
      <c r="I101" s="229">
        <f>IF($Q$5=1,IF(SUM($C101:$F101)&gt;0,IF($L$2=1,$C$3,$C$2),0),0)</f>
        <v>0</v>
      </c>
      <c r="J101" s="229">
        <f>IF($Q$5=2,IF(SUM($C101:$F101)&gt;0,$C$2+(SUM($C101:$F101)-1)*$C$4,0),0)</f>
        <v>0</v>
      </c>
      <c r="K101" s="229">
        <f>IF($Q$5=3,IF(SUM($C101:$F101)&gt;0,IF($L$2=1,$C$3+(SUM($C101:$F101)-1)*$C$4,$C$2+(SUM($C101:$F101)-1)*$C$4),0),0)</f>
        <v>0</v>
      </c>
      <c r="L101" s="229">
        <f>IF($Q$5=4,IF(SUM($C101:$D101)&gt;0,$C$2,IF(SUM($E101:$F101)&gt;0,$F$3,0)),0)</f>
        <v>0</v>
      </c>
      <c r="M101" s="229">
        <f>IF($Q$5=5,IF(SUM($C101:$D101)&gt;0,IF($L$2=1,$C$3,$C$2),IF(SUM($E101:$F101)&gt;0,IF($L$2=1,$F$4,$F$3),0)),0)</f>
        <v>0</v>
      </c>
      <c r="N101" s="229">
        <f t="shared" si="13"/>
        <v>0</v>
      </c>
      <c r="O101" s="229"/>
      <c r="P101" s="223">
        <f t="shared" si="14"/>
        <v>0</v>
      </c>
      <c r="Q101" s="225">
        <f>IF(Anmeldeformular!C101="",0,1)</f>
        <v>0</v>
      </c>
    </row>
    <row r="102" spans="1:17" x14ac:dyDescent="0.25">
      <c r="A102" s="227">
        <f>Anmeldeformular!B102</f>
        <v>93</v>
      </c>
      <c r="B102" s="228">
        <f>SUM(Anmeldeformular!H102:I102)</f>
        <v>0</v>
      </c>
      <c r="C102" s="228">
        <f>IF(Anmeldeformular!J102="ja",1,0)</f>
        <v>0</v>
      </c>
      <c r="D102" s="228">
        <f>COUNTA(Anmeldeformular!K102)</f>
        <v>0</v>
      </c>
      <c r="E102" s="228">
        <f>COUNTA(Anmeldeformular!L102)</f>
        <v>0</v>
      </c>
      <c r="F102" s="228">
        <f>COUNTA(Anmeldeformular!M102)</f>
        <v>0</v>
      </c>
      <c r="G102" s="229">
        <f>B102*$I$3</f>
        <v>0</v>
      </c>
      <c r="H102" s="229">
        <f>IF($Q$5=0,IF(SUM($C102:$F102)&gt;0,$C$2,0),0)</f>
        <v>0</v>
      </c>
      <c r="I102" s="229">
        <f>IF($Q$5=1,IF(SUM($C102:$F102)&gt;0,IF($L$2=1,$C$3,$C$2),0),0)</f>
        <v>0</v>
      </c>
      <c r="J102" s="229">
        <f>IF($Q$5=2,IF(SUM($C102:$F102)&gt;0,$C$2+(SUM($C102:$F102)-1)*$C$4,0),0)</f>
        <v>0</v>
      </c>
      <c r="K102" s="229">
        <f>IF($Q$5=3,IF(SUM($C102:$F102)&gt;0,IF($L$2=1,$C$3+(SUM($C102:$F102)-1)*$C$4,$C$2+(SUM($C102:$F102)-1)*$C$4),0),0)</f>
        <v>0</v>
      </c>
      <c r="L102" s="229">
        <f>IF($Q$5=4,IF(SUM($C102:$D102)&gt;0,$C$2,IF(SUM($E102:$F102)&gt;0,$F$3,0)),0)</f>
        <v>0</v>
      </c>
      <c r="M102" s="229">
        <f>IF($Q$5=5,IF(SUM($C102:$D102)&gt;0,IF($L$2=1,$C$3,$C$2),IF(SUM($E102:$F102)&gt;0,IF($L$2=1,$F$4,$F$3),0)),0)</f>
        <v>0</v>
      </c>
      <c r="N102" s="229">
        <f t="shared" si="13"/>
        <v>0</v>
      </c>
      <c r="O102" s="229"/>
      <c r="P102" s="223">
        <f t="shared" si="14"/>
        <v>0</v>
      </c>
      <c r="Q102" s="225">
        <f>IF(Anmeldeformular!C102="",0,1)</f>
        <v>0</v>
      </c>
    </row>
    <row r="103" spans="1:17" x14ac:dyDescent="0.25">
      <c r="A103" s="227">
        <f>Anmeldeformular!B103</f>
        <v>94</v>
      </c>
      <c r="B103" s="228">
        <f>SUM(Anmeldeformular!H103:I103)</f>
        <v>0</v>
      </c>
      <c r="C103" s="228">
        <f>IF(Anmeldeformular!J103="ja",1,0)</f>
        <v>0</v>
      </c>
      <c r="D103" s="228">
        <f>COUNTA(Anmeldeformular!K103)</f>
        <v>0</v>
      </c>
      <c r="E103" s="228">
        <f>COUNTA(Anmeldeformular!L103)</f>
        <v>0</v>
      </c>
      <c r="F103" s="228">
        <f>COUNTA(Anmeldeformular!M103)</f>
        <v>0</v>
      </c>
      <c r="G103" s="229">
        <f t="shared" ref="G103:G106" si="22">B103*$I$3</f>
        <v>0</v>
      </c>
      <c r="H103" s="229">
        <f t="shared" ref="H103:H106" si="23">IF($Q$5=0,IF(SUM($C103:$F103)&gt;0,$C$2,0),0)</f>
        <v>0</v>
      </c>
      <c r="I103" s="229">
        <f t="shared" ref="I103:I106" si="24">IF($Q$5=1,IF(SUM($C103:$F103)&gt;0,IF($L$2=1,$C$3,$C$2),0),0)</f>
        <v>0</v>
      </c>
      <c r="J103" s="229">
        <f t="shared" ref="J103:J106" si="25">IF($Q$5=2,IF(SUM($C103:$F103)&gt;0,$C$2+(SUM($C103:$F103)-1)*$C$4,0),0)</f>
        <v>0</v>
      </c>
      <c r="K103" s="229">
        <f t="shared" ref="K103:K106" si="26">IF($Q$5=3,IF(SUM($C103:$F103)&gt;0,IF($L$2=1,$C$3+(SUM($C103:$F103)-1)*$C$4,$C$2+(SUM($C103:$F103)-1)*$C$4),0),0)</f>
        <v>0</v>
      </c>
      <c r="L103" s="229">
        <f t="shared" ref="L103:L106" si="27">IF($Q$5=4,IF(SUM($C103:$D103)&gt;0,$C$2,IF(SUM($E103:$F103)&gt;0,$F$3,0)),0)</f>
        <v>0</v>
      </c>
      <c r="M103" s="229">
        <f t="shared" ref="M103:M106" si="28">IF($Q$5=5,IF(SUM($C103:$D103)&gt;0,IF($L$2=1,$C$3,$C$2),IF(SUM($E103:$F103)&gt;0,IF($L$2=1,$F$4,$F$3),0)),0)</f>
        <v>0</v>
      </c>
      <c r="N103" s="229">
        <f t="shared" si="13"/>
        <v>0</v>
      </c>
      <c r="O103" s="229"/>
      <c r="P103" s="223">
        <f t="shared" si="14"/>
        <v>0</v>
      </c>
      <c r="Q103" s="225">
        <f>IF(Anmeldeformular!C103="",0,1)</f>
        <v>0</v>
      </c>
    </row>
    <row r="104" spans="1:17" x14ac:dyDescent="0.25">
      <c r="A104" s="227">
        <f>Anmeldeformular!B104</f>
        <v>95</v>
      </c>
      <c r="B104" s="228">
        <f>SUM(Anmeldeformular!H104:I104)</f>
        <v>0</v>
      </c>
      <c r="C104" s="228">
        <f>IF(Anmeldeformular!J104="ja",1,0)</f>
        <v>0</v>
      </c>
      <c r="D104" s="228">
        <f>COUNTA(Anmeldeformular!K104)</f>
        <v>0</v>
      </c>
      <c r="E104" s="228">
        <f>COUNTA(Anmeldeformular!L104)</f>
        <v>0</v>
      </c>
      <c r="F104" s="228">
        <f>COUNTA(Anmeldeformular!M104)</f>
        <v>0</v>
      </c>
      <c r="G104" s="229">
        <f t="shared" si="22"/>
        <v>0</v>
      </c>
      <c r="H104" s="229">
        <f t="shared" si="23"/>
        <v>0</v>
      </c>
      <c r="I104" s="229">
        <f t="shared" si="24"/>
        <v>0</v>
      </c>
      <c r="J104" s="229">
        <f t="shared" si="25"/>
        <v>0</v>
      </c>
      <c r="K104" s="229">
        <f t="shared" si="26"/>
        <v>0</v>
      </c>
      <c r="L104" s="229">
        <f t="shared" si="27"/>
        <v>0</v>
      </c>
      <c r="M104" s="229">
        <f t="shared" si="28"/>
        <v>0</v>
      </c>
      <c r="N104" s="229">
        <f t="shared" ref="N104:N109" si="29">IF($Q$5=6,SUM(SUM($C104:$D104)*$C$2,SUM($E104:$F104)*$C$5,),0)</f>
        <v>0</v>
      </c>
      <c r="O104" s="229"/>
      <c r="P104" s="223">
        <f t="shared" ref="P104:P109" si="30">IF($Q104=1,SUM($G104:$O104),0)</f>
        <v>0</v>
      </c>
      <c r="Q104" s="225">
        <f>IF(Anmeldeformular!C104="",0,1)</f>
        <v>0</v>
      </c>
    </row>
    <row r="105" spans="1:17" x14ac:dyDescent="0.25">
      <c r="A105" s="227">
        <f>Anmeldeformular!B105</f>
        <v>96</v>
      </c>
      <c r="B105" s="228">
        <f>SUM(Anmeldeformular!H105:I105)</f>
        <v>0</v>
      </c>
      <c r="C105" s="228">
        <f>IF(Anmeldeformular!J105="ja",1,0)</f>
        <v>0</v>
      </c>
      <c r="D105" s="228">
        <f>COUNTA(Anmeldeformular!K105)</f>
        <v>0</v>
      </c>
      <c r="E105" s="228">
        <f>COUNTA(Anmeldeformular!L105)</f>
        <v>0</v>
      </c>
      <c r="F105" s="228">
        <f>COUNTA(Anmeldeformular!M105)</f>
        <v>0</v>
      </c>
      <c r="G105" s="229">
        <f t="shared" si="22"/>
        <v>0</v>
      </c>
      <c r="H105" s="229">
        <f t="shared" si="23"/>
        <v>0</v>
      </c>
      <c r="I105" s="229">
        <f t="shared" si="24"/>
        <v>0</v>
      </c>
      <c r="J105" s="229">
        <f t="shared" si="25"/>
        <v>0</v>
      </c>
      <c r="K105" s="229">
        <f t="shared" si="26"/>
        <v>0</v>
      </c>
      <c r="L105" s="229">
        <f t="shared" si="27"/>
        <v>0</v>
      </c>
      <c r="M105" s="229">
        <f t="shared" si="28"/>
        <v>0</v>
      </c>
      <c r="N105" s="229">
        <f t="shared" si="29"/>
        <v>0</v>
      </c>
      <c r="O105" s="229"/>
      <c r="P105" s="223">
        <f t="shared" si="30"/>
        <v>0</v>
      </c>
      <c r="Q105" s="225">
        <f>IF(Anmeldeformular!C105="",0,1)</f>
        <v>0</v>
      </c>
    </row>
    <row r="106" spans="1:17" x14ac:dyDescent="0.25">
      <c r="A106" s="227">
        <f>Anmeldeformular!B106</f>
        <v>97</v>
      </c>
      <c r="B106" s="228">
        <f>SUM(Anmeldeformular!H106:I106)</f>
        <v>0</v>
      </c>
      <c r="C106" s="228">
        <f>IF(Anmeldeformular!J106="ja",1,0)</f>
        <v>0</v>
      </c>
      <c r="D106" s="228">
        <f>COUNTA(Anmeldeformular!K106)</f>
        <v>0</v>
      </c>
      <c r="E106" s="228">
        <f>COUNTA(Anmeldeformular!L106)</f>
        <v>0</v>
      </c>
      <c r="F106" s="228">
        <f>COUNTA(Anmeldeformular!M106)</f>
        <v>0</v>
      </c>
      <c r="G106" s="229">
        <f t="shared" si="22"/>
        <v>0</v>
      </c>
      <c r="H106" s="229">
        <f t="shared" si="23"/>
        <v>0</v>
      </c>
      <c r="I106" s="229">
        <f t="shared" si="24"/>
        <v>0</v>
      </c>
      <c r="J106" s="229">
        <f t="shared" si="25"/>
        <v>0</v>
      </c>
      <c r="K106" s="229">
        <f t="shared" si="26"/>
        <v>0</v>
      </c>
      <c r="L106" s="229">
        <f t="shared" si="27"/>
        <v>0</v>
      </c>
      <c r="M106" s="229">
        <f t="shared" si="28"/>
        <v>0</v>
      </c>
      <c r="N106" s="229">
        <f t="shared" si="29"/>
        <v>0</v>
      </c>
      <c r="O106" s="229"/>
      <c r="P106" s="223">
        <f t="shared" si="30"/>
        <v>0</v>
      </c>
      <c r="Q106" s="225">
        <f>IF(Anmeldeformular!C106="",0,1)</f>
        <v>0</v>
      </c>
    </row>
    <row r="107" spans="1:17" x14ac:dyDescent="0.25">
      <c r="A107" s="227">
        <f>Anmeldeformular!B107</f>
        <v>98</v>
      </c>
      <c r="B107" s="228">
        <f>SUM(Anmeldeformular!H107:I107)</f>
        <v>0</v>
      </c>
      <c r="C107" s="228">
        <f>IF(Anmeldeformular!J107="ja",1,0)</f>
        <v>0</v>
      </c>
      <c r="D107" s="228">
        <f>COUNTA(Anmeldeformular!K107)</f>
        <v>0</v>
      </c>
      <c r="E107" s="228">
        <f>COUNTA(Anmeldeformular!L107)</f>
        <v>0</v>
      </c>
      <c r="F107" s="228">
        <f>COUNTA(Anmeldeformular!M107)</f>
        <v>0</v>
      </c>
      <c r="G107" s="229">
        <f>B107*$I$3</f>
        <v>0</v>
      </c>
      <c r="H107" s="229">
        <f>IF($Q$5=0,IF(SUM($C107:$F107)&gt;0,$C$2,0),0)</f>
        <v>0</v>
      </c>
      <c r="I107" s="229">
        <f>IF($Q$5=1,IF(SUM($C107:$F107)&gt;0,IF($L$2=1,$C$3,$C$2),0),0)</f>
        <v>0</v>
      </c>
      <c r="J107" s="229">
        <f>IF($Q$5=2,IF(SUM($C107:$F107)&gt;0,$C$2+(SUM($C107:$F107)-1)*$C$4,0),0)</f>
        <v>0</v>
      </c>
      <c r="K107" s="229">
        <f>IF($Q$5=3,IF(SUM($C107:$F107)&gt;0,IF($L$2=1,$C$3+(SUM($C107:$F107)-1)*$C$4,$C$2+(SUM($C107:$F107)-1)*$C$4),0),0)</f>
        <v>0</v>
      </c>
      <c r="L107" s="229">
        <f>IF($Q$5=4,IF(SUM($C107:$D107)&gt;0,$C$2,IF(SUM($E107:$F107)&gt;0,$F$3,0)),0)</f>
        <v>0</v>
      </c>
      <c r="M107" s="229">
        <f>IF($Q$5=5,IF(SUM($C107:$D107)&gt;0,IF($L$2=1,$C$3,$C$2),IF(SUM($E107:$F107)&gt;0,IF($L$2=1,$F$4,$F$3),0)),0)</f>
        <v>0</v>
      </c>
      <c r="N107" s="229">
        <f t="shared" si="29"/>
        <v>0</v>
      </c>
      <c r="O107" s="229"/>
      <c r="P107" s="223">
        <f t="shared" si="30"/>
        <v>0</v>
      </c>
      <c r="Q107" s="225">
        <f>IF(Anmeldeformular!C107="",0,1)</f>
        <v>0</v>
      </c>
    </row>
    <row r="108" spans="1:17" x14ac:dyDescent="0.25">
      <c r="A108" s="227">
        <f>Anmeldeformular!B108</f>
        <v>99</v>
      </c>
      <c r="B108" s="228">
        <f>SUM(Anmeldeformular!H108:I108)</f>
        <v>0</v>
      </c>
      <c r="C108" s="228">
        <f>IF(Anmeldeformular!J108="ja",1,0)</f>
        <v>0</v>
      </c>
      <c r="D108" s="228">
        <f>COUNTA(Anmeldeformular!K108)</f>
        <v>0</v>
      </c>
      <c r="E108" s="228">
        <f>COUNTA(Anmeldeformular!L108)</f>
        <v>0</v>
      </c>
      <c r="F108" s="228">
        <f>COUNTA(Anmeldeformular!M108)</f>
        <v>0</v>
      </c>
      <c r="G108" s="229">
        <f>B108*$I$3</f>
        <v>0</v>
      </c>
      <c r="H108" s="229">
        <f>IF($Q$5=0,IF(SUM($C108:$F108)&gt;0,$C$2,0),0)</f>
        <v>0</v>
      </c>
      <c r="I108" s="229">
        <f>IF($Q$5=1,IF(SUM($C108:$F108)&gt;0,IF($L$2=1,$C$3,$C$2),0),0)</f>
        <v>0</v>
      </c>
      <c r="J108" s="229">
        <f>IF($Q$5=2,IF(SUM($C108:$F108)&gt;0,$C$2+(SUM($C108:$F108)-1)*$C$4,0),0)</f>
        <v>0</v>
      </c>
      <c r="K108" s="229">
        <f>IF($Q$5=3,IF(SUM($C108:$F108)&gt;0,IF($L$2=1,$C$3+(SUM($C108:$F108)-1)*$C$4,$C$2+(SUM($C108:$F108)-1)*$C$4),0),0)</f>
        <v>0</v>
      </c>
      <c r="L108" s="229">
        <f>IF($Q$5=4,IF(SUM($C108:$D108)&gt;0,$C$2,IF(SUM($E108:$F108)&gt;0,$F$3,0)),0)</f>
        <v>0</v>
      </c>
      <c r="M108" s="229">
        <f>IF($Q$5=5,IF(SUM($C108:$D108)&gt;0,IF($L$2=1,$C$3,$C$2),IF(SUM($E108:$F108)&gt;0,IF($L$2=1,$F$4,$F$3),0)),0)</f>
        <v>0</v>
      </c>
      <c r="N108" s="229">
        <f t="shared" si="29"/>
        <v>0</v>
      </c>
      <c r="O108" s="229"/>
      <c r="P108" s="223">
        <f t="shared" si="30"/>
        <v>0</v>
      </c>
      <c r="Q108" s="225">
        <f>IF(Anmeldeformular!C108="",0,1)</f>
        <v>0</v>
      </c>
    </row>
    <row r="109" spans="1:17" ht="15.75" thickBot="1" x14ac:dyDescent="0.3">
      <c r="A109" s="230">
        <f>Anmeldeformular!B109</f>
        <v>100</v>
      </c>
      <c r="B109" s="231">
        <f>SUM(Anmeldeformular!H109:I109)</f>
        <v>0</v>
      </c>
      <c r="C109" s="231">
        <f>IF(Anmeldeformular!J109="ja",1,0)</f>
        <v>0</v>
      </c>
      <c r="D109" s="231">
        <f>COUNTA(Anmeldeformular!K109)</f>
        <v>0</v>
      </c>
      <c r="E109" s="231">
        <f>COUNTA(Anmeldeformular!L109)</f>
        <v>0</v>
      </c>
      <c r="F109" s="231">
        <f>COUNTA(Anmeldeformular!M109)</f>
        <v>0</v>
      </c>
      <c r="G109" s="232">
        <f t="shared" ref="G109" si="31">B109*$I$3</f>
        <v>0</v>
      </c>
      <c r="H109" s="232">
        <f t="shared" ref="H109" si="32">IF($Q$5=0,IF(SUM($C109:$F109)&gt;0,$C$2,0),0)</f>
        <v>0</v>
      </c>
      <c r="I109" s="232">
        <f t="shared" ref="I109" si="33">IF($Q$5=1,IF(SUM($C109:$F109)&gt;0,IF($L$2=1,$C$3,$C$2),0),0)</f>
        <v>0</v>
      </c>
      <c r="J109" s="232">
        <f t="shared" ref="J109" si="34">IF($Q$5=2,IF(SUM($C109:$F109)&gt;0,$C$2+(SUM($C109:$F109)-1)*$C$4,0),0)</f>
        <v>0</v>
      </c>
      <c r="K109" s="232">
        <f t="shared" ref="K109" si="35">IF($Q$5=3,IF(SUM($C109:$F109)&gt;0,IF($L$2=1,$C$3+(SUM($C109:$F109)-1)*$C$4,$C$2+(SUM($C109:$F109)-1)*$C$4),0),0)</f>
        <v>0</v>
      </c>
      <c r="L109" s="232">
        <f t="shared" ref="L109" si="36">IF($Q$5=4,IF(SUM($C109:$D109)&gt;0,$C$2,IF(SUM($E109:$F109)&gt;0,$F$3,0)),0)</f>
        <v>0</v>
      </c>
      <c r="M109" s="232">
        <f t="shared" ref="M109" si="37">IF($Q$5=5,IF(SUM($C109:$D109)&gt;0,IF($L$2=1,$C$3,$C$2),IF(SUM($E109:$F109)&gt;0,IF($L$2=1,$F$4,$F$3),0)),0)</f>
        <v>0</v>
      </c>
      <c r="N109" s="232">
        <f t="shared" si="29"/>
        <v>0</v>
      </c>
      <c r="O109" s="232"/>
      <c r="P109" s="224">
        <f t="shared" si="30"/>
        <v>0</v>
      </c>
      <c r="Q109" s="226">
        <f>IF(Anmeldeformular!C109="",0,1)</f>
        <v>0</v>
      </c>
    </row>
  </sheetData>
  <sheetProtection selectLockedCells="1"/>
  <mergeCells count="3">
    <mergeCell ref="E2:F2"/>
    <mergeCell ref="H2:I2"/>
    <mergeCell ref="B1:L1"/>
  </mergeCells>
  <phoneticPr fontId="40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2AEF-9255-424A-88C5-EA11E7240306}">
  <dimension ref="A1:J102"/>
  <sheetViews>
    <sheetView workbookViewId="0">
      <selection activeCell="M25" sqref="M25"/>
    </sheetView>
  </sheetViews>
  <sheetFormatPr baseColWidth="10" defaultRowHeight="15" x14ac:dyDescent="0.25"/>
  <cols>
    <col min="1" max="1" width="3.7109375" style="205" bestFit="1" customWidth="1"/>
    <col min="2" max="2" width="8.7109375" bestFit="1" customWidth="1"/>
    <col min="3" max="3" width="11.5703125" bestFit="1" customWidth="1"/>
    <col min="4" max="4" width="13.85546875" bestFit="1" customWidth="1"/>
    <col min="5" max="5" width="17.85546875" style="259" bestFit="1" customWidth="1"/>
    <col min="6" max="6" width="7.140625" bestFit="1" customWidth="1"/>
    <col min="7" max="7" width="11.7109375" bestFit="1" customWidth="1"/>
    <col min="8" max="8" width="14.140625" bestFit="1" customWidth="1"/>
    <col min="9" max="9" width="17.42578125" bestFit="1" customWidth="1"/>
    <col min="10" max="10" width="17.140625" bestFit="1" customWidth="1"/>
  </cols>
  <sheetData>
    <row r="1" spans="1:10" ht="19.5" thickBot="1" x14ac:dyDescent="0.35">
      <c r="A1" s="256" t="s">
        <v>90</v>
      </c>
      <c r="B1" s="255" t="s">
        <v>34</v>
      </c>
      <c r="C1" s="255" t="s">
        <v>37</v>
      </c>
      <c r="D1" s="255" t="s">
        <v>38</v>
      </c>
      <c r="E1" s="257" t="s">
        <v>39</v>
      </c>
      <c r="F1" s="255" t="s">
        <v>40</v>
      </c>
      <c r="G1" s="255" t="s">
        <v>43</v>
      </c>
      <c r="H1" s="255" t="s">
        <v>44</v>
      </c>
      <c r="I1" s="255" t="s">
        <v>45</v>
      </c>
      <c r="J1" s="255" t="s">
        <v>46</v>
      </c>
    </row>
    <row r="2" spans="1:10" x14ac:dyDescent="0.25">
      <c r="A2" s="205" t="str">
        <f t="array" ref="A2">IF(ISERROR(LARGE(Datenabgleich!$N$31:$N$130,Datenabgleich!$O31)),"",LARGE(Datenabgleich!$N$31:$N$130,Datenabgleich!$O31))</f>
        <v/>
      </c>
      <c r="B2" s="205" t="str">
        <f t="array" ref="B2">IF(ISERROR(VLOOKUP($A2,Anmeldeformular!$B$10:$M$109,2,FALSE)),"",VLOOKUP($A2,Anmeldeformular!$B$10:$M$109,2,FALSE))</f>
        <v/>
      </c>
      <c r="C2" s="205" t="str">
        <f t="array" ref="C2">IF(ISERROR(VLOOKUP($A2,Anmeldeformular!$B$10:$M$109,3,FALSE)),"",VLOOKUP($A2,Anmeldeformular!$B$10:$M$109,3,FALSE))</f>
        <v/>
      </c>
      <c r="D2" s="205" t="str">
        <f t="array" ref="D2">IF(ISERROR(VLOOKUP($A2,Anmeldeformular!$B$10:$M$109,4,FALSE)),"",VLOOKUP($A2,Anmeldeformular!$B$10:$M$109,4,FALSE))</f>
        <v/>
      </c>
      <c r="E2" s="258" t="str">
        <f t="array" ref="E2">IF(ISERROR(VLOOKUP($A2,Anmeldeformular!$B$10:$M$109,5,FALSE)),"",VLOOKUP($A2,Anmeldeformular!$B$10:$M$109,5,FALSE))</f>
        <v/>
      </c>
      <c r="F2" s="205" t="str">
        <f t="array" ref="F2">IF(ISERROR(VLOOKUP($A2,Anmeldeformular!$B$10:$M$109,6,FALSE)),"",VLOOKUP($A2,Anmeldeformular!$B$10:$M$109,6,FALSE))</f>
        <v/>
      </c>
      <c r="G2" s="205" t="str">
        <f t="array" ref="G2">IF(ISERROR(VLOOKUP($A2,Anmeldeformular!$B$10:$M$109,9,FALSE)),"",IF(VLOOKUP($A2,Anmeldeformular!$B$10:$M$109,9,FALSE)="ja",VLOOKUP($A2,Einzelkür!$B$8:$F$107,5,FALSE),""))</f>
        <v/>
      </c>
      <c r="H2" s="205" t="str">
        <f t="array" ref="H2">IF(ISERROR(VLOOKUP($A2,Anmeldeformular!$B$10:$M$109,10,FALSE)),"",IF(VLOOKUP($A2,Anmeldeformular!$B$10:$M$109,10,FALSE)&lt;&gt;"",VLOOKUP(VLOOKUP($A2,Anmeldeformular!$B$10:$M$109,10,FALSE),Datenabgleich!$D$31:$E$54,2,FALSE),""))</f>
        <v/>
      </c>
      <c r="I2" s="205" t="str">
        <f t="array" ref="I2">IF(ISERROR(VLOOKUP($A2,Anmeldeformular!$B$10:$M$109,11,FALSE)),"",IF(VLOOKUP($A2,Anmeldeformular!$B$10:$M$109,11,FALSE)&lt;&gt;"",VLOOKUP(VLOOKUP($A2,Anmeldeformular!$B$10:$M$109,11,FALSE),Datenabgleich!$G$31:$H$38,2,FALSE),""))</f>
        <v/>
      </c>
      <c r="J2" s="205" t="str">
        <f t="array" ref="J2">IF(ISERROR(VLOOKUP($A2,Anmeldeformular!$B$10:$M$109,12,FALSE)),"",IF(VLOOKUP($A2,Anmeldeformular!$B$10:$M$109,12,FALSE)&lt;&gt;"",VLOOKUP(VLOOKUP($A2,Anmeldeformular!$B$10:$M$109,12,FALSE),Datenabgleich!$J$31:$K$34,2,FALSE),""))</f>
        <v/>
      </c>
    </row>
    <row r="3" spans="1:10" x14ac:dyDescent="0.25">
      <c r="A3" s="205" t="str">
        <f t="array" ref="A3">IF(ISERROR(LARGE(Datenabgleich!$N$31:$N$130,Datenabgleich!$O32)),"",LARGE(Datenabgleich!$N$31:$N$130,Datenabgleich!$O32))</f>
        <v/>
      </c>
      <c r="B3" s="205" t="str">
        <f t="array" ref="B3">IF(ISERROR(VLOOKUP($A3,Anmeldeformular!$B$10:$M$109,2,FALSE)),"",VLOOKUP($A3,Anmeldeformular!$B$10:$M$109,2,FALSE))</f>
        <v/>
      </c>
      <c r="C3" s="205" t="str">
        <f t="array" ref="C3">IF(ISERROR(VLOOKUP($A3,Anmeldeformular!$B$10:$M$109,3,FALSE)),"",VLOOKUP($A3,Anmeldeformular!$B$10:$M$109,3,FALSE))</f>
        <v/>
      </c>
      <c r="D3" s="205" t="str">
        <f t="array" ref="D3">IF(ISERROR(VLOOKUP($A3,Anmeldeformular!$B$10:$M$109,4,FALSE)),"",VLOOKUP($A3,Anmeldeformular!$B$10:$M$109,4,FALSE))</f>
        <v/>
      </c>
      <c r="E3" s="258" t="str">
        <f t="array" ref="E3">IF(ISERROR(VLOOKUP($A3,Anmeldeformular!$B$10:$M$109,5,FALSE)),"",VLOOKUP($A3,Anmeldeformular!$B$10:$M$109,5,FALSE))</f>
        <v/>
      </c>
      <c r="F3" s="205" t="str">
        <f t="array" ref="F3">IF(ISERROR(VLOOKUP($A3,Anmeldeformular!$B$10:$M$109,6,FALSE)),"",VLOOKUP($A3,Anmeldeformular!$B$10:$M$109,6,FALSE))</f>
        <v/>
      </c>
      <c r="G3" s="205" t="str">
        <f t="array" ref="G3">IF(ISERROR(VLOOKUP($A3,Anmeldeformular!$B$10:$M$109,9,FALSE)),"",IF(VLOOKUP($A3,Anmeldeformular!$B$10:$M$109,9,FALSE)="ja",VLOOKUP($A3,Einzelkür!$B$8:$F$107,5,FALSE),""))</f>
        <v/>
      </c>
      <c r="H3" s="205" t="str">
        <f t="array" ref="H3">IF(ISERROR(VLOOKUP($A3,Anmeldeformular!$B$10:$M$109,10,FALSE)),"",IF(VLOOKUP($A3,Anmeldeformular!$B$10:$M$109,10,FALSE)&lt;&gt;"",VLOOKUP(VLOOKUP($A3,Anmeldeformular!$B$10:$M$109,10,FALSE),Datenabgleich!$D$31:$E$54,2,FALSE),""))</f>
        <v/>
      </c>
      <c r="I3" s="205" t="str">
        <f t="array" ref="I3">IF(ISERROR(VLOOKUP($A3,Anmeldeformular!$B$10:$M$109,11,FALSE)),"",IF(VLOOKUP($A3,Anmeldeformular!$B$10:$M$109,11,FALSE)&lt;&gt;"",VLOOKUP(VLOOKUP($A3,Anmeldeformular!$B$10:$M$109,11,FALSE),Datenabgleich!$G$31:$H$38,2,FALSE),""))</f>
        <v/>
      </c>
      <c r="J3" s="205" t="str">
        <f t="array" ref="J3">IF(ISERROR(VLOOKUP($A3,Anmeldeformular!$B$10:$M$109,12,FALSE)),"",IF(VLOOKUP($A3,Anmeldeformular!$B$10:$M$109,12,FALSE)&lt;&gt;"",VLOOKUP(VLOOKUP($A3,Anmeldeformular!$B$10:$M$109,12,FALSE),Datenabgleich!$J$31:$K$34,2,FALSE),""))</f>
        <v/>
      </c>
    </row>
    <row r="4" spans="1:10" x14ac:dyDescent="0.25">
      <c r="A4" s="205" t="str">
        <f t="array" ref="A4">IF(ISERROR(LARGE(Datenabgleich!$N$31:$N$130,Datenabgleich!$O33)),"",LARGE(Datenabgleich!$N$31:$N$130,Datenabgleich!$O33))</f>
        <v/>
      </c>
      <c r="B4" s="205" t="str">
        <f t="array" ref="B4">IF(ISERROR(VLOOKUP($A4,Anmeldeformular!$B$10:$M$109,2,FALSE)),"",VLOOKUP($A4,Anmeldeformular!$B$10:$M$109,2,FALSE))</f>
        <v/>
      </c>
      <c r="C4" s="205" t="str">
        <f t="array" ref="C4">IF(ISERROR(VLOOKUP($A4,Anmeldeformular!$B$10:$M$109,3,FALSE)),"",VLOOKUP($A4,Anmeldeformular!$B$10:$M$109,3,FALSE))</f>
        <v/>
      </c>
      <c r="D4" s="205" t="str">
        <f t="array" ref="D4">IF(ISERROR(VLOOKUP($A4,Anmeldeformular!$B$10:$M$109,4,FALSE)),"",VLOOKUP($A4,Anmeldeformular!$B$10:$M$109,4,FALSE))</f>
        <v/>
      </c>
      <c r="E4" s="258" t="str">
        <f t="array" ref="E4">IF(ISERROR(VLOOKUP($A4,Anmeldeformular!$B$10:$M$109,5,FALSE)),"",VLOOKUP($A4,Anmeldeformular!$B$10:$M$109,5,FALSE))</f>
        <v/>
      </c>
      <c r="F4" s="205" t="str">
        <f t="array" ref="F4">IF(ISERROR(VLOOKUP($A4,Anmeldeformular!$B$10:$M$109,6,FALSE)),"",VLOOKUP($A4,Anmeldeformular!$B$10:$M$109,6,FALSE))</f>
        <v/>
      </c>
      <c r="G4" s="205" t="str">
        <f t="array" ref="G4">IF(ISERROR(VLOOKUP($A4,Anmeldeformular!$B$10:$M$109,9,FALSE)),"",IF(VLOOKUP($A4,Anmeldeformular!$B$10:$M$109,9,FALSE)="ja",VLOOKUP($A4,Einzelkür!$B$8:$F$107,5,FALSE),""))</f>
        <v/>
      </c>
      <c r="H4" s="205" t="str">
        <f t="array" ref="H4">IF(ISERROR(VLOOKUP($A4,Anmeldeformular!$B$10:$M$109,10,FALSE)),"",IF(VLOOKUP($A4,Anmeldeformular!$B$10:$M$109,10,FALSE)&lt;&gt;"",VLOOKUP(VLOOKUP($A4,Anmeldeformular!$B$10:$M$109,10,FALSE),Datenabgleich!$D$31:$E$54,2,FALSE),""))</f>
        <v/>
      </c>
      <c r="I4" s="205" t="str">
        <f t="array" ref="I4">IF(ISERROR(VLOOKUP($A4,Anmeldeformular!$B$10:$M$109,11,FALSE)),"",IF(VLOOKUP($A4,Anmeldeformular!$B$10:$M$109,11,FALSE)&lt;&gt;"",VLOOKUP(VLOOKUP($A4,Anmeldeformular!$B$10:$M$109,11,FALSE),Datenabgleich!$G$31:$H$38,2,FALSE),""))</f>
        <v/>
      </c>
      <c r="J4" s="205" t="str">
        <f t="array" ref="J4">IF(ISERROR(VLOOKUP($A4,Anmeldeformular!$B$10:$M$109,12,FALSE)),"",IF(VLOOKUP($A4,Anmeldeformular!$B$10:$M$109,12,FALSE)&lt;&gt;"",VLOOKUP(VLOOKUP($A4,Anmeldeformular!$B$10:$M$109,12,FALSE),Datenabgleich!$J$31:$K$34,2,FALSE),""))</f>
        <v/>
      </c>
    </row>
    <row r="5" spans="1:10" x14ac:dyDescent="0.25">
      <c r="A5" s="205" t="str">
        <f t="array" ref="A5">IF(ISERROR(LARGE(Datenabgleich!$N$31:$N$130,Datenabgleich!$O34)),"",LARGE(Datenabgleich!$N$31:$N$130,Datenabgleich!$O34))</f>
        <v/>
      </c>
      <c r="B5" s="205" t="str">
        <f t="array" ref="B5">IF(ISERROR(VLOOKUP($A5,Anmeldeformular!$B$10:$M$109,2,FALSE)),"",VLOOKUP($A5,Anmeldeformular!$B$10:$M$109,2,FALSE))</f>
        <v/>
      </c>
      <c r="C5" s="205" t="str">
        <f t="array" ref="C5">IF(ISERROR(VLOOKUP($A5,Anmeldeformular!$B$10:$M$109,3,FALSE)),"",VLOOKUP($A5,Anmeldeformular!$B$10:$M$109,3,FALSE))</f>
        <v/>
      </c>
      <c r="D5" s="205" t="str">
        <f t="array" ref="D5">IF(ISERROR(VLOOKUP($A5,Anmeldeformular!$B$10:$M$109,4,FALSE)),"",VLOOKUP($A5,Anmeldeformular!$B$10:$M$109,4,FALSE))</f>
        <v/>
      </c>
      <c r="E5" s="258" t="str">
        <f t="array" ref="E5">IF(ISERROR(VLOOKUP($A5,Anmeldeformular!$B$10:$M$109,5,FALSE)),"",VLOOKUP($A5,Anmeldeformular!$B$10:$M$109,5,FALSE))</f>
        <v/>
      </c>
      <c r="F5" s="205" t="str">
        <f t="array" ref="F5">IF(ISERROR(VLOOKUP($A5,Anmeldeformular!$B$10:$M$109,6,FALSE)),"",VLOOKUP($A5,Anmeldeformular!$B$10:$M$109,6,FALSE))</f>
        <v/>
      </c>
      <c r="G5" s="205" t="str">
        <f t="array" ref="G5">IF(ISERROR(VLOOKUP($A5,Anmeldeformular!$B$10:$M$109,9,FALSE)),"",IF(VLOOKUP($A5,Anmeldeformular!$B$10:$M$109,9,FALSE)="ja",VLOOKUP($A5,Einzelkür!$B$8:$F$107,5,FALSE),""))</f>
        <v/>
      </c>
      <c r="H5" s="205" t="str">
        <f t="array" ref="H5">IF(ISERROR(VLOOKUP($A5,Anmeldeformular!$B$10:$M$109,10,FALSE)),"",IF(VLOOKUP($A5,Anmeldeformular!$B$10:$M$109,10,FALSE)&lt;&gt;"",VLOOKUP(VLOOKUP($A5,Anmeldeformular!$B$10:$M$109,10,FALSE),Datenabgleich!$D$31:$E$54,2,FALSE),""))</f>
        <v/>
      </c>
      <c r="I5" s="205" t="str">
        <f t="array" ref="I5">IF(ISERROR(VLOOKUP($A5,Anmeldeformular!$B$10:$M$109,11,FALSE)),"",IF(VLOOKUP($A5,Anmeldeformular!$B$10:$M$109,11,FALSE)&lt;&gt;"",VLOOKUP(VLOOKUP($A5,Anmeldeformular!$B$10:$M$109,11,FALSE),Datenabgleich!$G$31:$H$38,2,FALSE),""))</f>
        <v/>
      </c>
      <c r="J5" s="205" t="str">
        <f t="array" ref="J5">IF(ISERROR(VLOOKUP($A5,Anmeldeformular!$B$10:$M$109,12,FALSE)),"",IF(VLOOKUP($A5,Anmeldeformular!$B$10:$M$109,12,FALSE)&lt;&gt;"",VLOOKUP(VLOOKUP($A5,Anmeldeformular!$B$10:$M$109,12,FALSE),Datenabgleich!$J$31:$K$34,2,FALSE),""))</f>
        <v/>
      </c>
    </row>
    <row r="6" spans="1:10" x14ac:dyDescent="0.25">
      <c r="A6" s="205" t="str">
        <f t="array" ref="A6">IF(ISERROR(LARGE(Datenabgleich!$N$31:$N$130,Datenabgleich!$O35)),"",LARGE(Datenabgleich!$N$31:$N$130,Datenabgleich!$O35))</f>
        <v/>
      </c>
      <c r="B6" s="205" t="str">
        <f t="array" ref="B6">IF(ISERROR(VLOOKUP($A6,Anmeldeformular!$B$10:$M$109,2,FALSE)),"",VLOOKUP($A6,Anmeldeformular!$B$10:$M$109,2,FALSE))</f>
        <v/>
      </c>
      <c r="C6" s="205" t="str">
        <f t="array" ref="C6">IF(ISERROR(VLOOKUP($A6,Anmeldeformular!$B$10:$M$109,3,FALSE)),"",VLOOKUP($A6,Anmeldeformular!$B$10:$M$109,3,FALSE))</f>
        <v/>
      </c>
      <c r="D6" s="205" t="str">
        <f t="array" ref="D6">IF(ISERROR(VLOOKUP($A6,Anmeldeformular!$B$10:$M$109,4,FALSE)),"",VLOOKUP($A6,Anmeldeformular!$B$10:$M$109,4,FALSE))</f>
        <v/>
      </c>
      <c r="E6" s="258" t="str">
        <f t="array" ref="E6">IF(ISERROR(VLOOKUP($A6,Anmeldeformular!$B$10:$M$109,5,FALSE)),"",VLOOKUP($A6,Anmeldeformular!$B$10:$M$109,5,FALSE))</f>
        <v/>
      </c>
      <c r="F6" s="205" t="str">
        <f t="array" ref="F6">IF(ISERROR(VLOOKUP($A6,Anmeldeformular!$B$10:$M$109,6,FALSE)),"",VLOOKUP($A6,Anmeldeformular!$B$10:$M$109,6,FALSE))</f>
        <v/>
      </c>
      <c r="G6" s="205" t="str">
        <f t="array" ref="G6">IF(ISERROR(VLOOKUP($A6,Anmeldeformular!$B$10:$M$109,9,FALSE)),"",IF(VLOOKUP($A6,Anmeldeformular!$B$10:$M$109,9,FALSE)="ja",VLOOKUP($A6,Einzelkür!$B$8:$F$107,5,FALSE),""))</f>
        <v/>
      </c>
      <c r="H6" s="205" t="str">
        <f t="array" ref="H6">IF(ISERROR(VLOOKUP($A6,Anmeldeformular!$B$10:$M$109,10,FALSE)),"",IF(VLOOKUP($A6,Anmeldeformular!$B$10:$M$109,10,FALSE)&lt;&gt;"",VLOOKUP(VLOOKUP($A6,Anmeldeformular!$B$10:$M$109,10,FALSE),Datenabgleich!$D$31:$E$54,2,FALSE),""))</f>
        <v/>
      </c>
      <c r="I6" s="205" t="str">
        <f t="array" ref="I6">IF(ISERROR(VLOOKUP($A6,Anmeldeformular!$B$10:$M$109,11,FALSE)),"",IF(VLOOKUP($A6,Anmeldeformular!$B$10:$M$109,11,FALSE)&lt;&gt;"",VLOOKUP(VLOOKUP($A6,Anmeldeformular!$B$10:$M$109,11,FALSE),Datenabgleich!$G$31:$H$38,2,FALSE),""))</f>
        <v/>
      </c>
      <c r="J6" s="205" t="str">
        <f t="array" ref="J6">IF(ISERROR(VLOOKUP($A6,Anmeldeformular!$B$10:$M$109,12,FALSE)),"",IF(VLOOKUP($A6,Anmeldeformular!$B$10:$M$109,12,FALSE)&lt;&gt;"",VLOOKUP(VLOOKUP($A6,Anmeldeformular!$B$10:$M$109,12,FALSE),Datenabgleich!$J$31:$K$34,2,FALSE),""))</f>
        <v/>
      </c>
    </row>
    <row r="7" spans="1:10" x14ac:dyDescent="0.25">
      <c r="A7" s="205" t="str">
        <f t="array" ref="A7">IF(ISERROR(LARGE(Datenabgleich!$N$31:$N$130,Datenabgleich!$O36)),"",LARGE(Datenabgleich!$N$31:$N$130,Datenabgleich!$O36))</f>
        <v/>
      </c>
      <c r="B7" s="205" t="str">
        <f t="array" ref="B7">IF(ISERROR(VLOOKUP($A7,Anmeldeformular!$B$10:$M$109,2,FALSE)),"",VLOOKUP($A7,Anmeldeformular!$B$10:$M$109,2,FALSE))</f>
        <v/>
      </c>
      <c r="C7" s="205" t="str">
        <f t="array" ref="C7">IF(ISERROR(VLOOKUP($A7,Anmeldeformular!$B$10:$M$109,3,FALSE)),"",VLOOKUP($A7,Anmeldeformular!$B$10:$M$109,3,FALSE))</f>
        <v/>
      </c>
      <c r="D7" s="205" t="str">
        <f t="array" ref="D7">IF(ISERROR(VLOOKUP($A7,Anmeldeformular!$B$10:$M$109,4,FALSE)),"",VLOOKUP($A7,Anmeldeformular!$B$10:$M$109,4,FALSE))</f>
        <v/>
      </c>
      <c r="E7" s="258" t="str">
        <f t="array" ref="E7">IF(ISERROR(VLOOKUP($A7,Anmeldeformular!$B$10:$M$109,5,FALSE)),"",VLOOKUP($A7,Anmeldeformular!$B$10:$M$109,5,FALSE))</f>
        <v/>
      </c>
      <c r="F7" s="205" t="str">
        <f t="array" ref="F7">IF(ISERROR(VLOOKUP($A7,Anmeldeformular!$B$10:$M$109,6,FALSE)),"",VLOOKUP($A7,Anmeldeformular!$B$10:$M$109,6,FALSE))</f>
        <v/>
      </c>
      <c r="G7" s="205" t="str">
        <f t="array" ref="G7">IF(ISERROR(VLOOKUP($A7,Anmeldeformular!$B$10:$M$109,9,FALSE)),"",IF(VLOOKUP($A7,Anmeldeformular!$B$10:$M$109,9,FALSE)="ja",VLOOKUP($A7,Einzelkür!$B$8:$F$107,5,FALSE),""))</f>
        <v/>
      </c>
      <c r="H7" s="205" t="str">
        <f t="array" ref="H7">IF(ISERROR(VLOOKUP($A7,Anmeldeformular!$B$10:$M$109,10,FALSE)),"",IF(VLOOKUP($A7,Anmeldeformular!$B$10:$M$109,10,FALSE)&lt;&gt;"",VLOOKUP(VLOOKUP($A7,Anmeldeformular!$B$10:$M$109,10,FALSE),Datenabgleich!$D$31:$E$54,2,FALSE),""))</f>
        <v/>
      </c>
      <c r="I7" s="205" t="str">
        <f t="array" ref="I7">IF(ISERROR(VLOOKUP($A7,Anmeldeformular!$B$10:$M$109,11,FALSE)),"",IF(VLOOKUP($A7,Anmeldeformular!$B$10:$M$109,11,FALSE)&lt;&gt;"",VLOOKUP(VLOOKUP($A7,Anmeldeformular!$B$10:$M$109,11,FALSE),Datenabgleich!$G$31:$H$38,2,FALSE),""))</f>
        <v/>
      </c>
      <c r="J7" s="205" t="str">
        <f t="array" ref="J7">IF(ISERROR(VLOOKUP($A7,Anmeldeformular!$B$10:$M$109,12,FALSE)),"",IF(VLOOKUP($A7,Anmeldeformular!$B$10:$M$109,12,FALSE)&lt;&gt;"",VLOOKUP(VLOOKUP($A7,Anmeldeformular!$B$10:$M$109,12,FALSE),Datenabgleich!$J$31:$K$34,2,FALSE),""))</f>
        <v/>
      </c>
    </row>
    <row r="8" spans="1:10" x14ac:dyDescent="0.25">
      <c r="A8" s="205" t="str">
        <f t="array" ref="A8">IF(ISERROR(LARGE(Datenabgleich!$N$31:$N$130,Datenabgleich!$O37)),"",LARGE(Datenabgleich!$N$31:$N$130,Datenabgleich!$O37))</f>
        <v/>
      </c>
      <c r="B8" s="205" t="str">
        <f t="array" ref="B8">IF(ISERROR(VLOOKUP($A8,Anmeldeformular!$B$10:$M$109,2,FALSE)),"",VLOOKUP($A8,Anmeldeformular!$B$10:$M$109,2,FALSE))</f>
        <v/>
      </c>
      <c r="C8" s="205" t="str">
        <f t="array" ref="C8">IF(ISERROR(VLOOKUP($A8,Anmeldeformular!$B$10:$M$109,3,FALSE)),"",VLOOKUP($A8,Anmeldeformular!$B$10:$M$109,3,FALSE))</f>
        <v/>
      </c>
      <c r="D8" s="205" t="str">
        <f t="array" ref="D8">IF(ISERROR(VLOOKUP($A8,Anmeldeformular!$B$10:$M$109,4,FALSE)),"",VLOOKUP($A8,Anmeldeformular!$B$10:$M$109,4,FALSE))</f>
        <v/>
      </c>
      <c r="E8" s="258" t="str">
        <f t="array" ref="E8">IF(ISERROR(VLOOKUP($A8,Anmeldeformular!$B$10:$M$109,5,FALSE)),"",VLOOKUP($A8,Anmeldeformular!$B$10:$M$109,5,FALSE))</f>
        <v/>
      </c>
      <c r="F8" s="205" t="str">
        <f t="array" ref="F8">IF(ISERROR(VLOOKUP($A8,Anmeldeformular!$B$10:$M$109,6,FALSE)),"",VLOOKUP($A8,Anmeldeformular!$B$10:$M$109,6,FALSE))</f>
        <v/>
      </c>
      <c r="G8" s="205" t="str">
        <f t="array" ref="G8">IF(ISERROR(VLOOKUP($A8,Anmeldeformular!$B$10:$M$109,9,FALSE)),"",IF(VLOOKUP($A8,Anmeldeformular!$B$10:$M$109,9,FALSE)="ja",VLOOKUP($A8,Einzelkür!$B$8:$F$107,5,FALSE),""))</f>
        <v/>
      </c>
      <c r="H8" s="205" t="str">
        <f t="array" ref="H8">IF(ISERROR(VLOOKUP($A8,Anmeldeformular!$B$10:$M$109,10,FALSE)),"",IF(VLOOKUP($A8,Anmeldeformular!$B$10:$M$109,10,FALSE)&lt;&gt;"",VLOOKUP(VLOOKUP($A8,Anmeldeformular!$B$10:$M$109,10,FALSE),Datenabgleich!$D$31:$E$54,2,FALSE),""))</f>
        <v/>
      </c>
      <c r="I8" s="205" t="str">
        <f t="array" ref="I8">IF(ISERROR(VLOOKUP($A8,Anmeldeformular!$B$10:$M$109,11,FALSE)),"",IF(VLOOKUP($A8,Anmeldeformular!$B$10:$M$109,11,FALSE)&lt;&gt;"",VLOOKUP(VLOOKUP($A8,Anmeldeformular!$B$10:$M$109,11,FALSE),Datenabgleich!$G$31:$H$38,2,FALSE),""))</f>
        <v/>
      </c>
      <c r="J8" s="205" t="str">
        <f t="array" ref="J8">IF(ISERROR(VLOOKUP($A8,Anmeldeformular!$B$10:$M$109,12,FALSE)),"",IF(VLOOKUP($A8,Anmeldeformular!$B$10:$M$109,12,FALSE)&lt;&gt;"",VLOOKUP(VLOOKUP($A8,Anmeldeformular!$B$10:$M$109,12,FALSE),Datenabgleich!$J$31:$K$34,2,FALSE),""))</f>
        <v/>
      </c>
    </row>
    <row r="9" spans="1:10" x14ac:dyDescent="0.25">
      <c r="A9" s="205" t="str">
        <f t="array" ref="A9">IF(ISERROR(LARGE(Datenabgleich!$N$31:$N$130,Datenabgleich!$O38)),"",LARGE(Datenabgleich!$N$31:$N$130,Datenabgleich!$O38))</f>
        <v/>
      </c>
      <c r="B9" s="205" t="str">
        <f t="array" ref="B9">IF(ISERROR(VLOOKUP($A9,Anmeldeformular!$B$10:$M$109,2,FALSE)),"",VLOOKUP($A9,Anmeldeformular!$B$10:$M$109,2,FALSE))</f>
        <v/>
      </c>
      <c r="C9" s="205" t="str">
        <f t="array" ref="C9">IF(ISERROR(VLOOKUP($A9,Anmeldeformular!$B$10:$M$109,3,FALSE)),"",VLOOKUP($A9,Anmeldeformular!$B$10:$M$109,3,FALSE))</f>
        <v/>
      </c>
      <c r="D9" s="205" t="str">
        <f t="array" ref="D9">IF(ISERROR(VLOOKUP($A9,Anmeldeformular!$B$10:$M$109,4,FALSE)),"",VLOOKUP($A9,Anmeldeformular!$B$10:$M$109,4,FALSE))</f>
        <v/>
      </c>
      <c r="E9" s="258" t="str">
        <f t="array" ref="E9">IF(ISERROR(VLOOKUP($A9,Anmeldeformular!$B$10:$M$109,5,FALSE)),"",VLOOKUP($A9,Anmeldeformular!$B$10:$M$109,5,FALSE))</f>
        <v/>
      </c>
      <c r="F9" s="205" t="str">
        <f t="array" ref="F9">IF(ISERROR(VLOOKUP($A9,Anmeldeformular!$B$10:$M$109,6,FALSE)),"",VLOOKUP($A9,Anmeldeformular!$B$10:$M$109,6,FALSE))</f>
        <v/>
      </c>
      <c r="G9" s="205" t="str">
        <f t="array" ref="G9">IF(ISERROR(VLOOKUP($A9,Anmeldeformular!$B$10:$M$109,9,FALSE)),"",IF(VLOOKUP($A9,Anmeldeformular!$B$10:$M$109,9,FALSE)="ja",VLOOKUP($A9,Einzelkür!$B$8:$F$107,5,FALSE),""))</f>
        <v/>
      </c>
      <c r="H9" s="205" t="str">
        <f t="array" ref="H9">IF(ISERROR(VLOOKUP($A9,Anmeldeformular!$B$10:$M$109,10,FALSE)),"",IF(VLOOKUP($A9,Anmeldeformular!$B$10:$M$109,10,FALSE)&lt;&gt;"",VLOOKUP(VLOOKUP($A9,Anmeldeformular!$B$10:$M$109,10,FALSE),Datenabgleich!$D$31:$E$54,2,FALSE),""))</f>
        <v/>
      </c>
      <c r="I9" s="205" t="str">
        <f t="array" ref="I9">IF(ISERROR(VLOOKUP($A9,Anmeldeformular!$B$10:$M$109,11,FALSE)),"",IF(VLOOKUP($A9,Anmeldeformular!$B$10:$M$109,11,FALSE)&lt;&gt;"",VLOOKUP(VLOOKUP($A9,Anmeldeformular!$B$10:$M$109,11,FALSE),Datenabgleich!$G$31:$H$38,2,FALSE),""))</f>
        <v/>
      </c>
      <c r="J9" s="205" t="str">
        <f t="array" ref="J9">IF(ISERROR(VLOOKUP($A9,Anmeldeformular!$B$10:$M$109,12,FALSE)),"",IF(VLOOKUP($A9,Anmeldeformular!$B$10:$M$109,12,FALSE)&lt;&gt;"",VLOOKUP(VLOOKUP($A9,Anmeldeformular!$B$10:$M$109,12,FALSE),Datenabgleich!$J$31:$K$34,2,FALSE),""))</f>
        <v/>
      </c>
    </row>
    <row r="10" spans="1:10" x14ac:dyDescent="0.25">
      <c r="A10" s="205" t="str">
        <f t="array" ref="A10">IF(ISERROR(LARGE(Datenabgleich!$N$31:$N$130,Datenabgleich!$O39)),"",LARGE(Datenabgleich!$N$31:$N$130,Datenabgleich!$O39))</f>
        <v/>
      </c>
      <c r="B10" s="205" t="str">
        <f t="array" ref="B10">IF(ISERROR(VLOOKUP($A10,Anmeldeformular!$B$10:$M$109,2,FALSE)),"",VLOOKUP($A10,Anmeldeformular!$B$10:$M$109,2,FALSE))</f>
        <v/>
      </c>
      <c r="C10" s="205" t="str">
        <f t="array" ref="C10">IF(ISERROR(VLOOKUP($A10,Anmeldeformular!$B$10:$M$109,3,FALSE)),"",VLOOKUP($A10,Anmeldeformular!$B$10:$M$109,3,FALSE))</f>
        <v/>
      </c>
      <c r="D10" s="205" t="str">
        <f t="array" ref="D10">IF(ISERROR(VLOOKUP($A10,Anmeldeformular!$B$10:$M$109,4,FALSE)),"",VLOOKUP($A10,Anmeldeformular!$B$10:$M$109,4,FALSE))</f>
        <v/>
      </c>
      <c r="E10" s="258" t="str">
        <f t="array" ref="E10">IF(ISERROR(VLOOKUP($A10,Anmeldeformular!$B$10:$M$109,5,FALSE)),"",VLOOKUP($A10,Anmeldeformular!$B$10:$M$109,5,FALSE))</f>
        <v/>
      </c>
      <c r="F10" s="205" t="str">
        <f t="array" ref="F10">IF(ISERROR(VLOOKUP($A10,Anmeldeformular!$B$10:$M$109,6,FALSE)),"",VLOOKUP($A10,Anmeldeformular!$B$10:$M$109,6,FALSE))</f>
        <v/>
      </c>
      <c r="G10" s="205" t="str">
        <f t="array" ref="G10">IF(ISERROR(VLOOKUP($A10,Anmeldeformular!$B$10:$M$109,9,FALSE)),"",IF(VLOOKUP($A10,Anmeldeformular!$B$10:$M$109,9,FALSE)="ja",VLOOKUP($A10,Einzelkür!$B$8:$F$107,5,FALSE),""))</f>
        <v/>
      </c>
      <c r="H10" s="205" t="str">
        <f t="array" ref="H10">IF(ISERROR(VLOOKUP($A10,Anmeldeformular!$B$10:$M$109,10,FALSE)),"",IF(VLOOKUP($A10,Anmeldeformular!$B$10:$M$109,10,FALSE)&lt;&gt;"",VLOOKUP(VLOOKUP($A10,Anmeldeformular!$B$10:$M$109,10,FALSE),Datenabgleich!$D$31:$E$54,2,FALSE),""))</f>
        <v/>
      </c>
      <c r="I10" s="205" t="str">
        <f t="array" ref="I10">IF(ISERROR(VLOOKUP($A10,Anmeldeformular!$B$10:$M$109,11,FALSE)),"",IF(VLOOKUP($A10,Anmeldeformular!$B$10:$M$109,11,FALSE)&lt;&gt;"",VLOOKUP(VLOOKUP($A10,Anmeldeformular!$B$10:$M$109,11,FALSE),Datenabgleich!$G$31:$H$38,2,FALSE),""))</f>
        <v/>
      </c>
      <c r="J10" s="205" t="str">
        <f t="array" ref="J10">IF(ISERROR(VLOOKUP($A10,Anmeldeformular!$B$10:$M$109,12,FALSE)),"",IF(VLOOKUP($A10,Anmeldeformular!$B$10:$M$109,12,FALSE)&lt;&gt;"",VLOOKUP(VLOOKUP($A10,Anmeldeformular!$B$10:$M$109,12,FALSE),Datenabgleich!$J$31:$K$34,2,FALSE),""))</f>
        <v/>
      </c>
    </row>
    <row r="11" spans="1:10" x14ac:dyDescent="0.25">
      <c r="A11" s="205" t="str">
        <f t="array" ref="A11">IF(ISERROR(LARGE(Datenabgleich!$N$31:$N$130,Datenabgleich!$O40)),"",LARGE(Datenabgleich!$N$31:$N$130,Datenabgleich!$O40))</f>
        <v/>
      </c>
      <c r="B11" s="205" t="str">
        <f t="array" ref="B11">IF(ISERROR(VLOOKUP($A11,Anmeldeformular!$B$10:$M$109,2,FALSE)),"",VLOOKUP($A11,Anmeldeformular!$B$10:$M$109,2,FALSE))</f>
        <v/>
      </c>
      <c r="C11" s="205" t="str">
        <f t="array" ref="C11">IF(ISERROR(VLOOKUP($A11,Anmeldeformular!$B$10:$M$109,3,FALSE)),"",VLOOKUP($A11,Anmeldeformular!$B$10:$M$109,3,FALSE))</f>
        <v/>
      </c>
      <c r="D11" s="205" t="str">
        <f t="array" ref="D11">IF(ISERROR(VLOOKUP($A11,Anmeldeformular!$B$10:$M$109,4,FALSE)),"",VLOOKUP($A11,Anmeldeformular!$B$10:$M$109,4,FALSE))</f>
        <v/>
      </c>
      <c r="E11" s="258" t="str">
        <f t="array" ref="E11">IF(ISERROR(VLOOKUP($A11,Anmeldeformular!$B$10:$M$109,5,FALSE)),"",VLOOKUP($A11,Anmeldeformular!$B$10:$M$109,5,FALSE))</f>
        <v/>
      </c>
      <c r="F11" s="205" t="str">
        <f t="array" ref="F11">IF(ISERROR(VLOOKUP($A11,Anmeldeformular!$B$10:$M$109,6,FALSE)),"",VLOOKUP($A11,Anmeldeformular!$B$10:$M$109,6,FALSE))</f>
        <v/>
      </c>
      <c r="G11" s="205" t="str">
        <f t="array" ref="G11">IF(ISERROR(VLOOKUP($A11,Anmeldeformular!$B$10:$M$109,9,FALSE)),"",IF(VLOOKUP($A11,Anmeldeformular!$B$10:$M$109,9,FALSE)="ja",VLOOKUP($A11,Einzelkür!$B$8:$F$107,5,FALSE),""))</f>
        <v/>
      </c>
      <c r="H11" s="205" t="str">
        <f t="array" ref="H11">IF(ISERROR(VLOOKUP($A11,Anmeldeformular!$B$10:$M$109,10,FALSE)),"",IF(VLOOKUP($A11,Anmeldeformular!$B$10:$M$109,10,FALSE)&lt;&gt;"",VLOOKUP(VLOOKUP($A11,Anmeldeformular!$B$10:$M$109,10,FALSE),Datenabgleich!$D$31:$E$54,2,FALSE),""))</f>
        <v/>
      </c>
      <c r="I11" s="205" t="str">
        <f t="array" ref="I11">IF(ISERROR(VLOOKUP($A11,Anmeldeformular!$B$10:$M$109,11,FALSE)),"",IF(VLOOKUP($A11,Anmeldeformular!$B$10:$M$109,11,FALSE)&lt;&gt;"",VLOOKUP(VLOOKUP($A11,Anmeldeformular!$B$10:$M$109,11,FALSE),Datenabgleich!$G$31:$H$38,2,FALSE),""))</f>
        <v/>
      </c>
      <c r="J11" s="205" t="str">
        <f t="array" ref="J11">IF(ISERROR(VLOOKUP($A11,Anmeldeformular!$B$10:$M$109,12,FALSE)),"",IF(VLOOKUP($A11,Anmeldeformular!$B$10:$M$109,12,FALSE)&lt;&gt;"",VLOOKUP(VLOOKUP($A11,Anmeldeformular!$B$10:$M$109,12,FALSE),Datenabgleich!$J$31:$K$34,2,FALSE),""))</f>
        <v/>
      </c>
    </row>
    <row r="12" spans="1:10" x14ac:dyDescent="0.25">
      <c r="A12" s="205" t="str">
        <f t="array" ref="A12">IF(ISERROR(LARGE(Datenabgleich!$N$31:$N$130,Datenabgleich!$O41)),"",LARGE(Datenabgleich!$N$31:$N$130,Datenabgleich!$O41))</f>
        <v/>
      </c>
      <c r="B12" s="205" t="str">
        <f t="array" ref="B12">IF(ISERROR(VLOOKUP($A12,Anmeldeformular!$B$10:$M$109,2,FALSE)),"",VLOOKUP($A12,Anmeldeformular!$B$10:$M$109,2,FALSE))</f>
        <v/>
      </c>
      <c r="C12" s="205" t="str">
        <f t="array" ref="C12">IF(ISERROR(VLOOKUP($A12,Anmeldeformular!$B$10:$M$109,3,FALSE)),"",VLOOKUP($A12,Anmeldeformular!$B$10:$M$109,3,FALSE))</f>
        <v/>
      </c>
      <c r="D12" s="205" t="str">
        <f t="array" ref="D12">IF(ISERROR(VLOOKUP($A12,Anmeldeformular!$B$10:$M$109,4,FALSE)),"",VLOOKUP($A12,Anmeldeformular!$B$10:$M$109,4,FALSE))</f>
        <v/>
      </c>
      <c r="E12" s="258" t="str">
        <f t="array" ref="E12">IF(ISERROR(VLOOKUP($A12,Anmeldeformular!$B$10:$M$109,5,FALSE)),"",VLOOKUP($A12,Anmeldeformular!$B$10:$M$109,5,FALSE))</f>
        <v/>
      </c>
      <c r="F12" s="205" t="str">
        <f t="array" ref="F12">IF(ISERROR(VLOOKUP($A12,Anmeldeformular!$B$10:$M$109,6,FALSE)),"",VLOOKUP($A12,Anmeldeformular!$B$10:$M$109,6,FALSE))</f>
        <v/>
      </c>
      <c r="G12" s="205" t="str">
        <f t="array" ref="G12">IF(ISERROR(VLOOKUP($A12,Anmeldeformular!$B$10:$M$109,9,FALSE)),"",IF(VLOOKUP($A12,Anmeldeformular!$B$10:$M$109,9,FALSE)="ja",VLOOKUP($A12,Einzelkür!$B$8:$F$107,5,FALSE),""))</f>
        <v/>
      </c>
      <c r="H12" s="205" t="str">
        <f t="array" ref="H12">IF(ISERROR(VLOOKUP($A12,Anmeldeformular!$B$10:$M$109,10,FALSE)),"",IF(VLOOKUP($A12,Anmeldeformular!$B$10:$M$109,10,FALSE)&lt;&gt;"",VLOOKUP(VLOOKUP($A12,Anmeldeformular!$B$10:$M$109,10,FALSE),Datenabgleich!$D$31:$E$54,2,FALSE),""))</f>
        <v/>
      </c>
      <c r="I12" s="205" t="str">
        <f t="array" ref="I12">IF(ISERROR(VLOOKUP($A12,Anmeldeformular!$B$10:$M$109,11,FALSE)),"",IF(VLOOKUP($A12,Anmeldeformular!$B$10:$M$109,11,FALSE)&lt;&gt;"",VLOOKUP(VLOOKUP($A12,Anmeldeformular!$B$10:$M$109,11,FALSE),Datenabgleich!$G$31:$H$38,2,FALSE),""))</f>
        <v/>
      </c>
      <c r="J12" s="205" t="str">
        <f t="array" ref="J12">IF(ISERROR(VLOOKUP($A12,Anmeldeformular!$B$10:$M$109,12,FALSE)),"",IF(VLOOKUP($A12,Anmeldeformular!$B$10:$M$109,12,FALSE)&lt;&gt;"",VLOOKUP(VLOOKUP($A12,Anmeldeformular!$B$10:$M$109,12,FALSE),Datenabgleich!$J$31:$K$34,2,FALSE),""))</f>
        <v/>
      </c>
    </row>
    <row r="13" spans="1:10" x14ac:dyDescent="0.25">
      <c r="A13" s="205" t="str">
        <f t="array" ref="A13">IF(ISERROR(LARGE(Datenabgleich!$N$31:$N$130,Datenabgleich!$O42)),"",LARGE(Datenabgleich!$N$31:$N$130,Datenabgleich!$O42))</f>
        <v/>
      </c>
      <c r="B13" s="205" t="str">
        <f t="array" ref="B13">IF(ISERROR(VLOOKUP($A13,Anmeldeformular!$B$10:$M$109,2,FALSE)),"",VLOOKUP($A13,Anmeldeformular!$B$10:$M$109,2,FALSE))</f>
        <v/>
      </c>
      <c r="C13" s="205" t="str">
        <f t="array" ref="C13">IF(ISERROR(VLOOKUP($A13,Anmeldeformular!$B$10:$M$109,3,FALSE)),"",VLOOKUP($A13,Anmeldeformular!$B$10:$M$109,3,FALSE))</f>
        <v/>
      </c>
      <c r="D13" s="205" t="str">
        <f t="array" ref="D13">IF(ISERROR(VLOOKUP($A13,Anmeldeformular!$B$10:$M$109,4,FALSE)),"",VLOOKUP($A13,Anmeldeformular!$B$10:$M$109,4,FALSE))</f>
        <v/>
      </c>
      <c r="E13" s="258" t="str">
        <f t="array" ref="E13">IF(ISERROR(VLOOKUP($A13,Anmeldeformular!$B$10:$M$109,5,FALSE)),"",VLOOKUP($A13,Anmeldeformular!$B$10:$M$109,5,FALSE))</f>
        <v/>
      </c>
      <c r="F13" s="205" t="str">
        <f t="array" ref="F13">IF(ISERROR(VLOOKUP($A13,Anmeldeformular!$B$10:$M$109,6,FALSE)),"",VLOOKUP($A13,Anmeldeformular!$B$10:$M$109,6,FALSE))</f>
        <v/>
      </c>
      <c r="G13" s="205" t="str">
        <f t="array" ref="G13">IF(ISERROR(VLOOKUP($A13,Anmeldeformular!$B$10:$M$109,9,FALSE)),"",IF(VLOOKUP($A13,Anmeldeformular!$B$10:$M$109,9,FALSE)="ja",VLOOKUP($A13,Einzelkür!$B$8:$F$107,5,FALSE),""))</f>
        <v/>
      </c>
      <c r="H13" s="205" t="str">
        <f t="array" ref="H13">IF(ISERROR(VLOOKUP($A13,Anmeldeformular!$B$10:$M$109,10,FALSE)),"",IF(VLOOKUP($A13,Anmeldeformular!$B$10:$M$109,10,FALSE)&lt;&gt;"",VLOOKUP(VLOOKUP($A13,Anmeldeformular!$B$10:$M$109,10,FALSE),Datenabgleich!$D$31:$E$54,2,FALSE),""))</f>
        <v/>
      </c>
      <c r="I13" s="205" t="str">
        <f t="array" ref="I13">IF(ISERROR(VLOOKUP($A13,Anmeldeformular!$B$10:$M$109,11,FALSE)),"",IF(VLOOKUP($A13,Anmeldeformular!$B$10:$M$109,11,FALSE)&lt;&gt;"",VLOOKUP(VLOOKUP($A13,Anmeldeformular!$B$10:$M$109,11,FALSE),Datenabgleich!$G$31:$H$38,2,FALSE),""))</f>
        <v/>
      </c>
      <c r="J13" s="205" t="str">
        <f t="array" ref="J13">IF(ISERROR(VLOOKUP($A13,Anmeldeformular!$B$10:$M$109,12,FALSE)),"",IF(VLOOKUP($A13,Anmeldeformular!$B$10:$M$109,12,FALSE)&lt;&gt;"",VLOOKUP(VLOOKUP($A13,Anmeldeformular!$B$10:$M$109,12,FALSE),Datenabgleich!$J$31:$K$34,2,FALSE),""))</f>
        <v/>
      </c>
    </row>
    <row r="14" spans="1:10" x14ac:dyDescent="0.25">
      <c r="A14" s="205" t="str">
        <f t="array" ref="A14">IF(ISERROR(LARGE(Datenabgleich!$N$31:$N$130,Datenabgleich!$O43)),"",LARGE(Datenabgleich!$N$31:$N$130,Datenabgleich!$O43))</f>
        <v/>
      </c>
      <c r="B14" s="205" t="str">
        <f t="array" ref="B14">IF(ISERROR(VLOOKUP($A14,Anmeldeformular!$B$10:$M$109,2,FALSE)),"",VLOOKUP($A14,Anmeldeformular!$B$10:$M$109,2,FALSE))</f>
        <v/>
      </c>
      <c r="C14" s="205" t="str">
        <f t="array" ref="C14">IF(ISERROR(VLOOKUP($A14,Anmeldeformular!$B$10:$M$109,3,FALSE)),"",VLOOKUP($A14,Anmeldeformular!$B$10:$M$109,3,FALSE))</f>
        <v/>
      </c>
      <c r="D14" s="205" t="str">
        <f t="array" ref="D14">IF(ISERROR(VLOOKUP($A14,Anmeldeformular!$B$10:$M$109,4,FALSE)),"",VLOOKUP($A14,Anmeldeformular!$B$10:$M$109,4,FALSE))</f>
        <v/>
      </c>
      <c r="E14" s="258" t="str">
        <f t="array" ref="E14">IF(ISERROR(VLOOKUP($A14,Anmeldeformular!$B$10:$M$109,5,FALSE)),"",VLOOKUP($A14,Anmeldeformular!$B$10:$M$109,5,FALSE))</f>
        <v/>
      </c>
      <c r="F14" s="205" t="str">
        <f t="array" ref="F14">IF(ISERROR(VLOOKUP($A14,Anmeldeformular!$B$10:$M$109,6,FALSE)),"",VLOOKUP($A14,Anmeldeformular!$B$10:$M$109,6,FALSE))</f>
        <v/>
      </c>
      <c r="G14" s="205" t="str">
        <f t="array" ref="G14">IF(ISERROR(VLOOKUP($A14,Anmeldeformular!$B$10:$M$109,9,FALSE)),"",IF(VLOOKUP($A14,Anmeldeformular!$B$10:$M$109,9,FALSE)="ja",VLOOKUP($A14,Einzelkür!$B$8:$F$107,5,FALSE),""))</f>
        <v/>
      </c>
      <c r="H14" s="205" t="str">
        <f t="array" ref="H14">IF(ISERROR(VLOOKUP($A14,Anmeldeformular!$B$10:$M$109,10,FALSE)),"",IF(VLOOKUP($A14,Anmeldeformular!$B$10:$M$109,10,FALSE)&lt;&gt;"",VLOOKUP(VLOOKUP($A14,Anmeldeformular!$B$10:$M$109,10,FALSE),Datenabgleich!$D$31:$E$54,2,FALSE),""))</f>
        <v/>
      </c>
      <c r="I14" s="205" t="str">
        <f t="array" ref="I14">IF(ISERROR(VLOOKUP($A14,Anmeldeformular!$B$10:$M$109,11,FALSE)),"",IF(VLOOKUP($A14,Anmeldeformular!$B$10:$M$109,11,FALSE)&lt;&gt;"",VLOOKUP(VLOOKUP($A14,Anmeldeformular!$B$10:$M$109,11,FALSE),Datenabgleich!$G$31:$H$38,2,FALSE),""))</f>
        <v/>
      </c>
      <c r="J14" s="205" t="str">
        <f t="array" ref="J14">IF(ISERROR(VLOOKUP($A14,Anmeldeformular!$B$10:$M$109,12,FALSE)),"",IF(VLOOKUP($A14,Anmeldeformular!$B$10:$M$109,12,FALSE)&lt;&gt;"",VLOOKUP(VLOOKUP($A14,Anmeldeformular!$B$10:$M$109,12,FALSE),Datenabgleich!$J$31:$K$34,2,FALSE),""))</f>
        <v/>
      </c>
    </row>
    <row r="15" spans="1:10" x14ac:dyDescent="0.25">
      <c r="A15" s="205" t="str">
        <f t="array" ref="A15">IF(ISERROR(LARGE(Datenabgleich!$N$31:$N$130,Datenabgleich!$O44)),"",LARGE(Datenabgleich!$N$31:$N$130,Datenabgleich!$O44))</f>
        <v/>
      </c>
      <c r="B15" s="205" t="str">
        <f t="array" ref="B15">IF(ISERROR(VLOOKUP($A15,Anmeldeformular!$B$10:$M$109,2,FALSE)),"",VLOOKUP($A15,Anmeldeformular!$B$10:$M$109,2,FALSE))</f>
        <v/>
      </c>
      <c r="C15" s="205" t="str">
        <f t="array" ref="C15">IF(ISERROR(VLOOKUP($A15,Anmeldeformular!$B$10:$M$109,3,FALSE)),"",VLOOKUP($A15,Anmeldeformular!$B$10:$M$109,3,FALSE))</f>
        <v/>
      </c>
      <c r="D15" s="205" t="str">
        <f t="array" ref="D15">IF(ISERROR(VLOOKUP($A15,Anmeldeformular!$B$10:$M$109,4,FALSE)),"",VLOOKUP($A15,Anmeldeformular!$B$10:$M$109,4,FALSE))</f>
        <v/>
      </c>
      <c r="E15" s="258" t="str">
        <f t="array" ref="E15">IF(ISERROR(VLOOKUP($A15,Anmeldeformular!$B$10:$M$109,5,FALSE)),"",VLOOKUP($A15,Anmeldeformular!$B$10:$M$109,5,FALSE))</f>
        <v/>
      </c>
      <c r="F15" s="205" t="str">
        <f t="array" ref="F15">IF(ISERROR(VLOOKUP($A15,Anmeldeformular!$B$10:$M$109,6,FALSE)),"",VLOOKUP($A15,Anmeldeformular!$B$10:$M$109,6,FALSE))</f>
        <v/>
      </c>
      <c r="G15" s="205" t="str">
        <f t="array" ref="G15">IF(ISERROR(VLOOKUP($A15,Anmeldeformular!$B$10:$M$109,9,FALSE)),"",IF(VLOOKUP($A15,Anmeldeformular!$B$10:$M$109,9,FALSE)="ja",VLOOKUP($A15,Einzelkür!$B$8:$F$107,5,FALSE),""))</f>
        <v/>
      </c>
      <c r="H15" s="205" t="str">
        <f t="array" ref="H15">IF(ISERROR(VLOOKUP($A15,Anmeldeformular!$B$10:$M$109,10,FALSE)),"",IF(VLOOKUP($A15,Anmeldeformular!$B$10:$M$109,10,FALSE)&lt;&gt;"",VLOOKUP(VLOOKUP($A15,Anmeldeformular!$B$10:$M$109,10,FALSE),Datenabgleich!$D$31:$E$54,2,FALSE),""))</f>
        <v/>
      </c>
      <c r="I15" s="205" t="str">
        <f t="array" ref="I15">IF(ISERROR(VLOOKUP($A15,Anmeldeformular!$B$10:$M$109,11,FALSE)),"",IF(VLOOKUP($A15,Anmeldeformular!$B$10:$M$109,11,FALSE)&lt;&gt;"",VLOOKUP(VLOOKUP($A15,Anmeldeformular!$B$10:$M$109,11,FALSE),Datenabgleich!$G$31:$H$38,2,FALSE),""))</f>
        <v/>
      </c>
      <c r="J15" s="205" t="str">
        <f t="array" ref="J15">IF(ISERROR(VLOOKUP($A15,Anmeldeformular!$B$10:$M$109,12,FALSE)),"",IF(VLOOKUP($A15,Anmeldeformular!$B$10:$M$109,12,FALSE)&lt;&gt;"",VLOOKUP(VLOOKUP($A15,Anmeldeformular!$B$10:$M$109,12,FALSE),Datenabgleich!$J$31:$K$34,2,FALSE),""))</f>
        <v/>
      </c>
    </row>
    <row r="16" spans="1:10" x14ac:dyDescent="0.25">
      <c r="A16" s="205" t="str">
        <f t="array" ref="A16">IF(ISERROR(LARGE(Datenabgleich!$N$31:$N$130,Datenabgleich!$O45)),"",LARGE(Datenabgleich!$N$31:$N$130,Datenabgleich!$O45))</f>
        <v/>
      </c>
      <c r="B16" s="205" t="str">
        <f t="array" ref="B16">IF(ISERROR(VLOOKUP($A16,Anmeldeformular!$B$10:$M$109,2,FALSE)),"",VLOOKUP($A16,Anmeldeformular!$B$10:$M$109,2,FALSE))</f>
        <v/>
      </c>
      <c r="C16" s="205" t="str">
        <f t="array" ref="C16">IF(ISERROR(VLOOKUP($A16,Anmeldeformular!$B$10:$M$109,3,FALSE)),"",VLOOKUP($A16,Anmeldeformular!$B$10:$M$109,3,FALSE))</f>
        <v/>
      </c>
      <c r="D16" s="205" t="str">
        <f t="array" ref="D16">IF(ISERROR(VLOOKUP($A16,Anmeldeformular!$B$10:$M$109,4,FALSE)),"",VLOOKUP($A16,Anmeldeformular!$B$10:$M$109,4,FALSE))</f>
        <v/>
      </c>
      <c r="E16" s="258" t="str">
        <f t="array" ref="E16">IF(ISERROR(VLOOKUP($A16,Anmeldeformular!$B$10:$M$109,5,FALSE)),"",VLOOKUP($A16,Anmeldeformular!$B$10:$M$109,5,FALSE))</f>
        <v/>
      </c>
      <c r="F16" s="205" t="str">
        <f t="array" ref="F16">IF(ISERROR(VLOOKUP($A16,Anmeldeformular!$B$10:$M$109,6,FALSE)),"",VLOOKUP($A16,Anmeldeformular!$B$10:$M$109,6,FALSE))</f>
        <v/>
      </c>
      <c r="G16" s="205" t="str">
        <f t="array" ref="G16">IF(ISERROR(VLOOKUP($A16,Anmeldeformular!$B$10:$M$109,9,FALSE)),"",IF(VLOOKUP($A16,Anmeldeformular!$B$10:$M$109,9,FALSE)="ja",VLOOKUP($A16,Einzelkür!$B$8:$F$107,5,FALSE),""))</f>
        <v/>
      </c>
      <c r="H16" s="205" t="str">
        <f t="array" ref="H16">IF(ISERROR(VLOOKUP($A16,Anmeldeformular!$B$10:$M$109,10,FALSE)),"",IF(VLOOKUP($A16,Anmeldeformular!$B$10:$M$109,10,FALSE)&lt;&gt;"",VLOOKUP(VLOOKUP($A16,Anmeldeformular!$B$10:$M$109,10,FALSE),Datenabgleich!$D$31:$E$54,2,FALSE),""))</f>
        <v/>
      </c>
      <c r="I16" s="205" t="str">
        <f t="array" ref="I16">IF(ISERROR(VLOOKUP($A16,Anmeldeformular!$B$10:$M$109,11,FALSE)),"",IF(VLOOKUP($A16,Anmeldeformular!$B$10:$M$109,11,FALSE)&lt;&gt;"",VLOOKUP(VLOOKUP($A16,Anmeldeformular!$B$10:$M$109,11,FALSE),Datenabgleich!$G$31:$H$38,2,FALSE),""))</f>
        <v/>
      </c>
      <c r="J16" s="205" t="str">
        <f t="array" ref="J16">IF(ISERROR(VLOOKUP($A16,Anmeldeformular!$B$10:$M$109,12,FALSE)),"",IF(VLOOKUP($A16,Anmeldeformular!$B$10:$M$109,12,FALSE)&lt;&gt;"",VLOOKUP(VLOOKUP($A16,Anmeldeformular!$B$10:$M$109,12,FALSE),Datenabgleich!$J$31:$K$34,2,FALSE),""))</f>
        <v/>
      </c>
    </row>
    <row r="17" spans="1:10" x14ac:dyDescent="0.25">
      <c r="A17" s="205" t="str">
        <f t="array" ref="A17">IF(ISERROR(LARGE(Datenabgleich!$N$31:$N$130,Datenabgleich!$O46)),"",LARGE(Datenabgleich!$N$31:$N$130,Datenabgleich!$O46))</f>
        <v/>
      </c>
      <c r="B17" s="205" t="str">
        <f t="array" ref="B17">IF(ISERROR(VLOOKUP($A17,Anmeldeformular!$B$10:$M$109,2,FALSE)),"",VLOOKUP($A17,Anmeldeformular!$B$10:$M$109,2,FALSE))</f>
        <v/>
      </c>
      <c r="C17" s="205" t="str">
        <f t="array" ref="C17">IF(ISERROR(VLOOKUP($A17,Anmeldeformular!$B$10:$M$109,3,FALSE)),"",VLOOKUP($A17,Anmeldeformular!$B$10:$M$109,3,FALSE))</f>
        <v/>
      </c>
      <c r="D17" s="205" t="str">
        <f t="array" ref="D17">IF(ISERROR(VLOOKUP($A17,Anmeldeformular!$B$10:$M$109,4,FALSE)),"",VLOOKUP($A17,Anmeldeformular!$B$10:$M$109,4,FALSE))</f>
        <v/>
      </c>
      <c r="E17" s="258" t="str">
        <f t="array" ref="E17">IF(ISERROR(VLOOKUP($A17,Anmeldeformular!$B$10:$M$109,5,FALSE)),"",VLOOKUP($A17,Anmeldeformular!$B$10:$M$109,5,FALSE))</f>
        <v/>
      </c>
      <c r="F17" s="205" t="str">
        <f t="array" ref="F17">IF(ISERROR(VLOOKUP($A17,Anmeldeformular!$B$10:$M$109,6,FALSE)),"",VLOOKUP($A17,Anmeldeformular!$B$10:$M$109,6,FALSE))</f>
        <v/>
      </c>
      <c r="G17" s="205" t="str">
        <f t="array" ref="G17">IF(ISERROR(VLOOKUP($A17,Anmeldeformular!$B$10:$M$109,9,FALSE)),"",IF(VLOOKUP($A17,Anmeldeformular!$B$10:$M$109,9,FALSE)="ja",VLOOKUP($A17,Einzelkür!$B$8:$F$107,5,FALSE),""))</f>
        <v/>
      </c>
      <c r="H17" s="205" t="str">
        <f t="array" ref="H17">IF(ISERROR(VLOOKUP($A17,Anmeldeformular!$B$10:$M$109,10,FALSE)),"",IF(VLOOKUP($A17,Anmeldeformular!$B$10:$M$109,10,FALSE)&lt;&gt;"",VLOOKUP(VLOOKUP($A17,Anmeldeformular!$B$10:$M$109,10,FALSE),Datenabgleich!$D$31:$E$54,2,FALSE),""))</f>
        <v/>
      </c>
      <c r="I17" s="205" t="str">
        <f t="array" ref="I17">IF(ISERROR(VLOOKUP($A17,Anmeldeformular!$B$10:$M$109,11,FALSE)),"",IF(VLOOKUP($A17,Anmeldeformular!$B$10:$M$109,11,FALSE)&lt;&gt;"",VLOOKUP(VLOOKUP($A17,Anmeldeformular!$B$10:$M$109,11,FALSE),Datenabgleich!$G$31:$H$38,2,FALSE),""))</f>
        <v/>
      </c>
      <c r="J17" s="205" t="str">
        <f t="array" ref="J17">IF(ISERROR(VLOOKUP($A17,Anmeldeformular!$B$10:$M$109,12,FALSE)),"",IF(VLOOKUP($A17,Anmeldeformular!$B$10:$M$109,12,FALSE)&lt;&gt;"",VLOOKUP(VLOOKUP($A17,Anmeldeformular!$B$10:$M$109,12,FALSE),Datenabgleich!$J$31:$K$34,2,FALSE),""))</f>
        <v/>
      </c>
    </row>
    <row r="18" spans="1:10" x14ac:dyDescent="0.25">
      <c r="A18" s="205" t="str">
        <f t="array" ref="A18">IF(ISERROR(LARGE(Datenabgleich!$N$31:$N$130,Datenabgleich!$O47)),"",LARGE(Datenabgleich!$N$31:$N$130,Datenabgleich!$O47))</f>
        <v/>
      </c>
      <c r="B18" s="205" t="str">
        <f t="array" ref="B18">IF(ISERROR(VLOOKUP($A18,Anmeldeformular!$B$10:$M$109,2,FALSE)),"",VLOOKUP($A18,Anmeldeformular!$B$10:$M$109,2,FALSE))</f>
        <v/>
      </c>
      <c r="C18" s="205" t="str">
        <f t="array" ref="C18">IF(ISERROR(VLOOKUP($A18,Anmeldeformular!$B$10:$M$109,3,FALSE)),"",VLOOKUP($A18,Anmeldeformular!$B$10:$M$109,3,FALSE))</f>
        <v/>
      </c>
      <c r="D18" s="205" t="str">
        <f t="array" ref="D18">IF(ISERROR(VLOOKUP($A18,Anmeldeformular!$B$10:$M$109,4,FALSE)),"",VLOOKUP($A18,Anmeldeformular!$B$10:$M$109,4,FALSE))</f>
        <v/>
      </c>
      <c r="E18" s="258" t="str">
        <f t="array" ref="E18">IF(ISERROR(VLOOKUP($A18,Anmeldeformular!$B$10:$M$109,5,FALSE)),"",VLOOKUP($A18,Anmeldeformular!$B$10:$M$109,5,FALSE))</f>
        <v/>
      </c>
      <c r="F18" s="205" t="str">
        <f t="array" ref="F18">IF(ISERROR(VLOOKUP($A18,Anmeldeformular!$B$10:$M$109,6,FALSE)),"",VLOOKUP($A18,Anmeldeformular!$B$10:$M$109,6,FALSE))</f>
        <v/>
      </c>
      <c r="G18" s="205" t="str">
        <f t="array" ref="G18">IF(ISERROR(VLOOKUP($A18,Anmeldeformular!$B$10:$M$109,9,FALSE)),"",IF(VLOOKUP($A18,Anmeldeformular!$B$10:$M$109,9,FALSE)="ja",VLOOKUP($A18,Einzelkür!$B$8:$F$107,5,FALSE),""))</f>
        <v/>
      </c>
      <c r="H18" s="205" t="str">
        <f t="array" ref="H18">IF(ISERROR(VLOOKUP($A18,Anmeldeformular!$B$10:$M$109,10,FALSE)),"",IF(VLOOKUP($A18,Anmeldeformular!$B$10:$M$109,10,FALSE)&lt;&gt;"",VLOOKUP(VLOOKUP($A18,Anmeldeformular!$B$10:$M$109,10,FALSE),Datenabgleich!$D$31:$E$54,2,FALSE),""))</f>
        <v/>
      </c>
      <c r="I18" s="205" t="str">
        <f t="array" ref="I18">IF(ISERROR(VLOOKUP($A18,Anmeldeformular!$B$10:$M$109,11,FALSE)),"",IF(VLOOKUP($A18,Anmeldeformular!$B$10:$M$109,11,FALSE)&lt;&gt;"",VLOOKUP(VLOOKUP($A18,Anmeldeformular!$B$10:$M$109,11,FALSE),Datenabgleich!$G$31:$H$38,2,FALSE),""))</f>
        <v/>
      </c>
      <c r="J18" s="205" t="str">
        <f t="array" ref="J18">IF(ISERROR(VLOOKUP($A18,Anmeldeformular!$B$10:$M$109,12,FALSE)),"",IF(VLOOKUP($A18,Anmeldeformular!$B$10:$M$109,12,FALSE)&lt;&gt;"",VLOOKUP(VLOOKUP($A18,Anmeldeformular!$B$10:$M$109,12,FALSE),Datenabgleich!$J$31:$K$34,2,FALSE),""))</f>
        <v/>
      </c>
    </row>
    <row r="19" spans="1:10" x14ac:dyDescent="0.25">
      <c r="A19" s="205" t="str">
        <f t="array" ref="A19">IF(ISERROR(LARGE(Datenabgleich!$N$31:$N$130,Datenabgleich!$O48)),"",LARGE(Datenabgleich!$N$31:$N$130,Datenabgleich!$O48))</f>
        <v/>
      </c>
      <c r="B19" s="205" t="str">
        <f t="array" ref="B19">IF(ISERROR(VLOOKUP($A19,Anmeldeformular!$B$10:$M$109,2,FALSE)),"",VLOOKUP($A19,Anmeldeformular!$B$10:$M$109,2,FALSE))</f>
        <v/>
      </c>
      <c r="C19" s="205" t="str">
        <f t="array" ref="C19">IF(ISERROR(VLOOKUP($A19,Anmeldeformular!$B$10:$M$109,3,FALSE)),"",VLOOKUP($A19,Anmeldeformular!$B$10:$M$109,3,FALSE))</f>
        <v/>
      </c>
      <c r="D19" s="205" t="str">
        <f t="array" ref="D19">IF(ISERROR(VLOOKUP($A19,Anmeldeformular!$B$10:$M$109,4,FALSE)),"",VLOOKUP($A19,Anmeldeformular!$B$10:$M$109,4,FALSE))</f>
        <v/>
      </c>
      <c r="E19" s="258" t="str">
        <f t="array" ref="E19">IF(ISERROR(VLOOKUP($A19,Anmeldeformular!$B$10:$M$109,5,FALSE)),"",VLOOKUP($A19,Anmeldeformular!$B$10:$M$109,5,FALSE))</f>
        <v/>
      </c>
      <c r="F19" s="205" t="str">
        <f t="array" ref="F19">IF(ISERROR(VLOOKUP($A19,Anmeldeformular!$B$10:$M$109,6,FALSE)),"",VLOOKUP($A19,Anmeldeformular!$B$10:$M$109,6,FALSE))</f>
        <v/>
      </c>
      <c r="G19" s="205" t="str">
        <f t="array" ref="G19">IF(ISERROR(VLOOKUP($A19,Anmeldeformular!$B$10:$M$109,9,FALSE)),"",IF(VLOOKUP($A19,Anmeldeformular!$B$10:$M$109,9,FALSE)="ja",VLOOKUP($A19,Einzelkür!$B$8:$F$107,5,FALSE),""))</f>
        <v/>
      </c>
      <c r="H19" s="205" t="str">
        <f t="array" ref="H19">IF(ISERROR(VLOOKUP($A19,Anmeldeformular!$B$10:$M$109,10,FALSE)),"",IF(VLOOKUP($A19,Anmeldeformular!$B$10:$M$109,10,FALSE)&lt;&gt;"",VLOOKUP(VLOOKUP($A19,Anmeldeformular!$B$10:$M$109,10,FALSE),Datenabgleich!$D$31:$E$54,2,FALSE),""))</f>
        <v/>
      </c>
      <c r="I19" s="205" t="str">
        <f t="array" ref="I19">IF(ISERROR(VLOOKUP($A19,Anmeldeformular!$B$10:$M$109,11,FALSE)),"",IF(VLOOKUP($A19,Anmeldeformular!$B$10:$M$109,11,FALSE)&lt;&gt;"",VLOOKUP(VLOOKUP($A19,Anmeldeformular!$B$10:$M$109,11,FALSE),Datenabgleich!$G$31:$H$38,2,FALSE),""))</f>
        <v/>
      </c>
      <c r="J19" s="205" t="str">
        <f t="array" ref="J19">IF(ISERROR(VLOOKUP($A19,Anmeldeformular!$B$10:$M$109,12,FALSE)),"",IF(VLOOKUP($A19,Anmeldeformular!$B$10:$M$109,12,FALSE)&lt;&gt;"",VLOOKUP(VLOOKUP($A19,Anmeldeformular!$B$10:$M$109,12,FALSE),Datenabgleich!$J$31:$K$34,2,FALSE),""))</f>
        <v/>
      </c>
    </row>
    <row r="20" spans="1:10" x14ac:dyDescent="0.25">
      <c r="A20" s="205" t="str">
        <f t="array" ref="A20">IF(ISERROR(LARGE(Datenabgleich!$N$31:$N$130,Datenabgleich!$O49)),"",LARGE(Datenabgleich!$N$31:$N$130,Datenabgleich!$O49))</f>
        <v/>
      </c>
      <c r="B20" s="205" t="str">
        <f t="array" ref="B20">IF(ISERROR(VLOOKUP($A20,Anmeldeformular!$B$10:$M$109,2,FALSE)),"",VLOOKUP($A20,Anmeldeformular!$B$10:$M$109,2,FALSE))</f>
        <v/>
      </c>
      <c r="C20" s="205" t="str">
        <f t="array" ref="C20">IF(ISERROR(VLOOKUP($A20,Anmeldeformular!$B$10:$M$109,3,FALSE)),"",VLOOKUP($A20,Anmeldeformular!$B$10:$M$109,3,FALSE))</f>
        <v/>
      </c>
      <c r="D20" s="205" t="str">
        <f t="array" ref="D20">IF(ISERROR(VLOOKUP($A20,Anmeldeformular!$B$10:$M$109,4,FALSE)),"",VLOOKUP($A20,Anmeldeformular!$B$10:$M$109,4,FALSE))</f>
        <v/>
      </c>
      <c r="E20" s="258" t="str">
        <f t="array" ref="E20">IF(ISERROR(VLOOKUP($A20,Anmeldeformular!$B$10:$M$109,5,FALSE)),"",VLOOKUP($A20,Anmeldeformular!$B$10:$M$109,5,FALSE))</f>
        <v/>
      </c>
      <c r="F20" s="205" t="str">
        <f t="array" ref="F20">IF(ISERROR(VLOOKUP($A20,Anmeldeformular!$B$10:$M$109,6,FALSE)),"",VLOOKUP($A20,Anmeldeformular!$B$10:$M$109,6,FALSE))</f>
        <v/>
      </c>
      <c r="G20" s="205" t="str">
        <f t="array" ref="G20">IF(ISERROR(VLOOKUP($A20,Anmeldeformular!$B$10:$M$109,9,FALSE)),"",IF(VLOOKUP($A20,Anmeldeformular!$B$10:$M$109,9,FALSE)="ja",VLOOKUP($A20,Einzelkür!$B$8:$F$107,5,FALSE),""))</f>
        <v/>
      </c>
      <c r="H20" s="205" t="str">
        <f t="array" ref="H20">IF(ISERROR(VLOOKUP($A20,Anmeldeformular!$B$10:$M$109,10,FALSE)),"",IF(VLOOKUP($A20,Anmeldeformular!$B$10:$M$109,10,FALSE)&lt;&gt;"",VLOOKUP(VLOOKUP($A20,Anmeldeformular!$B$10:$M$109,10,FALSE),Datenabgleich!$D$31:$E$54,2,FALSE),""))</f>
        <v/>
      </c>
      <c r="I20" s="205" t="str">
        <f t="array" ref="I20">IF(ISERROR(VLOOKUP($A20,Anmeldeformular!$B$10:$M$109,11,FALSE)),"",IF(VLOOKUP($A20,Anmeldeformular!$B$10:$M$109,11,FALSE)&lt;&gt;"",VLOOKUP(VLOOKUP($A20,Anmeldeformular!$B$10:$M$109,11,FALSE),Datenabgleich!$G$31:$H$38,2,FALSE),""))</f>
        <v/>
      </c>
      <c r="J20" s="205" t="str">
        <f t="array" ref="J20">IF(ISERROR(VLOOKUP($A20,Anmeldeformular!$B$10:$M$109,12,FALSE)),"",IF(VLOOKUP($A20,Anmeldeformular!$B$10:$M$109,12,FALSE)&lt;&gt;"",VLOOKUP(VLOOKUP($A20,Anmeldeformular!$B$10:$M$109,12,FALSE),Datenabgleich!$J$31:$K$34,2,FALSE),""))</f>
        <v/>
      </c>
    </row>
    <row r="21" spans="1:10" x14ac:dyDescent="0.25">
      <c r="A21" s="205" t="str">
        <f t="array" ref="A21">IF(ISERROR(LARGE(Datenabgleich!$N$31:$N$130,Datenabgleich!$O50)),"",LARGE(Datenabgleich!$N$31:$N$130,Datenabgleich!$O50))</f>
        <v/>
      </c>
      <c r="B21" s="205" t="str">
        <f t="array" ref="B21">IF(ISERROR(VLOOKUP($A21,Anmeldeformular!$B$10:$M$109,2,FALSE)),"",VLOOKUP($A21,Anmeldeformular!$B$10:$M$109,2,FALSE))</f>
        <v/>
      </c>
      <c r="C21" s="205" t="str">
        <f t="array" ref="C21">IF(ISERROR(VLOOKUP($A21,Anmeldeformular!$B$10:$M$109,3,FALSE)),"",VLOOKUP($A21,Anmeldeformular!$B$10:$M$109,3,FALSE))</f>
        <v/>
      </c>
      <c r="D21" s="205" t="str">
        <f t="array" ref="D21">IF(ISERROR(VLOOKUP($A21,Anmeldeformular!$B$10:$M$109,4,FALSE)),"",VLOOKUP($A21,Anmeldeformular!$B$10:$M$109,4,FALSE))</f>
        <v/>
      </c>
      <c r="E21" s="258" t="str">
        <f t="array" ref="E21">IF(ISERROR(VLOOKUP($A21,Anmeldeformular!$B$10:$M$109,5,FALSE)),"",VLOOKUP($A21,Anmeldeformular!$B$10:$M$109,5,FALSE))</f>
        <v/>
      </c>
      <c r="F21" s="205" t="str">
        <f t="array" ref="F21">IF(ISERROR(VLOOKUP($A21,Anmeldeformular!$B$10:$M$109,6,FALSE)),"",VLOOKUP($A21,Anmeldeformular!$B$10:$M$109,6,FALSE))</f>
        <v/>
      </c>
      <c r="G21" s="205" t="str">
        <f t="array" ref="G21">IF(ISERROR(VLOOKUP($A21,Anmeldeformular!$B$10:$M$109,9,FALSE)),"",IF(VLOOKUP($A21,Anmeldeformular!$B$10:$M$109,9,FALSE)="ja",VLOOKUP($A21,Einzelkür!$B$8:$F$107,5,FALSE),""))</f>
        <v/>
      </c>
      <c r="H21" s="205" t="str">
        <f t="array" ref="H21">IF(ISERROR(VLOOKUP($A21,Anmeldeformular!$B$10:$M$109,10,FALSE)),"",IF(VLOOKUP($A21,Anmeldeformular!$B$10:$M$109,10,FALSE)&lt;&gt;"",VLOOKUP(VLOOKUP($A21,Anmeldeformular!$B$10:$M$109,10,FALSE),Datenabgleich!$D$31:$E$54,2,FALSE),""))</f>
        <v/>
      </c>
      <c r="I21" s="205" t="str">
        <f t="array" ref="I21">IF(ISERROR(VLOOKUP($A21,Anmeldeformular!$B$10:$M$109,11,FALSE)),"",IF(VLOOKUP($A21,Anmeldeformular!$B$10:$M$109,11,FALSE)&lt;&gt;"",VLOOKUP(VLOOKUP($A21,Anmeldeformular!$B$10:$M$109,11,FALSE),Datenabgleich!$G$31:$H$38,2,FALSE),""))</f>
        <v/>
      </c>
      <c r="J21" s="205" t="str">
        <f t="array" ref="J21">IF(ISERROR(VLOOKUP($A21,Anmeldeformular!$B$10:$M$109,12,FALSE)),"",IF(VLOOKUP($A21,Anmeldeformular!$B$10:$M$109,12,FALSE)&lt;&gt;"",VLOOKUP(VLOOKUP($A21,Anmeldeformular!$B$10:$M$109,12,FALSE),Datenabgleich!$J$31:$K$34,2,FALSE),""))</f>
        <v/>
      </c>
    </row>
    <row r="22" spans="1:10" x14ac:dyDescent="0.25">
      <c r="A22" s="205" t="str">
        <f t="array" ref="A22">IF(ISERROR(LARGE(Datenabgleich!$N$31:$N$130,Datenabgleich!$O51)),"",LARGE(Datenabgleich!$N$31:$N$130,Datenabgleich!$O51))</f>
        <v/>
      </c>
      <c r="B22" s="205" t="str">
        <f t="array" ref="B22">IF(ISERROR(VLOOKUP($A22,Anmeldeformular!$B$10:$M$109,2,FALSE)),"",VLOOKUP($A22,Anmeldeformular!$B$10:$M$109,2,FALSE))</f>
        <v/>
      </c>
      <c r="C22" s="205" t="str">
        <f t="array" ref="C22">IF(ISERROR(VLOOKUP($A22,Anmeldeformular!$B$10:$M$109,3,FALSE)),"",VLOOKUP($A22,Anmeldeformular!$B$10:$M$109,3,FALSE))</f>
        <v/>
      </c>
      <c r="D22" s="205" t="str">
        <f t="array" ref="D22">IF(ISERROR(VLOOKUP($A22,Anmeldeformular!$B$10:$M$109,4,FALSE)),"",VLOOKUP($A22,Anmeldeformular!$B$10:$M$109,4,FALSE))</f>
        <v/>
      </c>
      <c r="E22" s="258" t="str">
        <f t="array" ref="E22">IF(ISERROR(VLOOKUP($A22,Anmeldeformular!$B$10:$M$109,5,FALSE)),"",VLOOKUP($A22,Anmeldeformular!$B$10:$M$109,5,FALSE))</f>
        <v/>
      </c>
      <c r="F22" s="205" t="str">
        <f t="array" ref="F22">IF(ISERROR(VLOOKUP($A22,Anmeldeformular!$B$10:$M$109,6,FALSE)),"",VLOOKUP($A22,Anmeldeformular!$B$10:$M$109,6,FALSE))</f>
        <v/>
      </c>
      <c r="G22" s="205" t="str">
        <f t="array" ref="G22">IF(ISERROR(VLOOKUP($A22,Anmeldeformular!$B$10:$M$109,9,FALSE)),"",IF(VLOOKUP($A22,Anmeldeformular!$B$10:$M$109,9,FALSE)="ja",VLOOKUP($A22,Einzelkür!$B$8:$F$107,5,FALSE),""))</f>
        <v/>
      </c>
      <c r="H22" s="205" t="str">
        <f t="array" ref="H22">IF(ISERROR(VLOOKUP($A22,Anmeldeformular!$B$10:$M$109,10,FALSE)),"",IF(VLOOKUP($A22,Anmeldeformular!$B$10:$M$109,10,FALSE)&lt;&gt;"",VLOOKUP(VLOOKUP($A22,Anmeldeformular!$B$10:$M$109,10,FALSE),Datenabgleich!$D$31:$E$54,2,FALSE),""))</f>
        <v/>
      </c>
      <c r="I22" s="205" t="str">
        <f t="array" ref="I22">IF(ISERROR(VLOOKUP($A22,Anmeldeformular!$B$10:$M$109,11,FALSE)),"",IF(VLOOKUP($A22,Anmeldeformular!$B$10:$M$109,11,FALSE)&lt;&gt;"",VLOOKUP(VLOOKUP($A22,Anmeldeformular!$B$10:$M$109,11,FALSE),Datenabgleich!$G$31:$H$38,2,FALSE),""))</f>
        <v/>
      </c>
      <c r="J22" s="205" t="str">
        <f t="array" ref="J22">IF(ISERROR(VLOOKUP($A22,Anmeldeformular!$B$10:$M$109,12,FALSE)),"",IF(VLOOKUP($A22,Anmeldeformular!$B$10:$M$109,12,FALSE)&lt;&gt;"",VLOOKUP(VLOOKUP($A22,Anmeldeformular!$B$10:$M$109,12,FALSE),Datenabgleich!$J$31:$K$34,2,FALSE),""))</f>
        <v/>
      </c>
    </row>
    <row r="23" spans="1:10" x14ac:dyDescent="0.25">
      <c r="A23" s="205" t="str">
        <f t="array" ref="A23">IF(ISERROR(LARGE(Datenabgleich!$N$31:$N$130,Datenabgleich!$O52)),"",LARGE(Datenabgleich!$N$31:$N$130,Datenabgleich!$O52))</f>
        <v/>
      </c>
      <c r="B23" s="205" t="str">
        <f t="array" ref="B23">IF(ISERROR(VLOOKUP($A23,Anmeldeformular!$B$10:$M$109,2,FALSE)),"",VLOOKUP($A23,Anmeldeformular!$B$10:$M$109,2,FALSE))</f>
        <v/>
      </c>
      <c r="C23" s="205" t="str">
        <f t="array" ref="C23">IF(ISERROR(VLOOKUP($A23,Anmeldeformular!$B$10:$M$109,3,FALSE)),"",VLOOKUP($A23,Anmeldeformular!$B$10:$M$109,3,FALSE))</f>
        <v/>
      </c>
      <c r="D23" s="205" t="str">
        <f t="array" ref="D23">IF(ISERROR(VLOOKUP($A23,Anmeldeformular!$B$10:$M$109,4,FALSE)),"",VLOOKUP($A23,Anmeldeformular!$B$10:$M$109,4,FALSE))</f>
        <v/>
      </c>
      <c r="E23" s="258" t="str">
        <f t="array" ref="E23">IF(ISERROR(VLOOKUP($A23,Anmeldeformular!$B$10:$M$109,5,FALSE)),"",VLOOKUP($A23,Anmeldeformular!$B$10:$M$109,5,FALSE))</f>
        <v/>
      </c>
      <c r="F23" s="205" t="str">
        <f t="array" ref="F23">IF(ISERROR(VLOOKUP($A23,Anmeldeformular!$B$10:$M$109,6,FALSE)),"",VLOOKUP($A23,Anmeldeformular!$B$10:$M$109,6,FALSE))</f>
        <v/>
      </c>
      <c r="G23" s="205" t="str">
        <f t="array" ref="G23">IF(ISERROR(VLOOKUP($A23,Anmeldeformular!$B$10:$M$109,9,FALSE)),"",IF(VLOOKUP($A23,Anmeldeformular!$B$10:$M$109,9,FALSE)="ja",VLOOKUP($A23,Einzelkür!$B$8:$F$107,5,FALSE),""))</f>
        <v/>
      </c>
      <c r="H23" s="205" t="str">
        <f t="array" ref="H23">IF(ISERROR(VLOOKUP($A23,Anmeldeformular!$B$10:$M$109,10,FALSE)),"",IF(VLOOKUP($A23,Anmeldeformular!$B$10:$M$109,10,FALSE)&lt;&gt;"",VLOOKUP(VLOOKUP($A23,Anmeldeformular!$B$10:$M$109,10,FALSE),Datenabgleich!$D$31:$E$54,2,FALSE),""))</f>
        <v/>
      </c>
      <c r="I23" s="205" t="str">
        <f t="array" ref="I23">IF(ISERROR(VLOOKUP($A23,Anmeldeformular!$B$10:$M$109,11,FALSE)),"",IF(VLOOKUP($A23,Anmeldeformular!$B$10:$M$109,11,FALSE)&lt;&gt;"",VLOOKUP(VLOOKUP($A23,Anmeldeformular!$B$10:$M$109,11,FALSE),Datenabgleich!$G$31:$H$38,2,FALSE),""))</f>
        <v/>
      </c>
      <c r="J23" s="205" t="str">
        <f t="array" ref="J23">IF(ISERROR(VLOOKUP($A23,Anmeldeformular!$B$10:$M$109,12,FALSE)),"",IF(VLOOKUP($A23,Anmeldeformular!$B$10:$M$109,12,FALSE)&lt;&gt;"",VLOOKUP(VLOOKUP($A23,Anmeldeformular!$B$10:$M$109,12,FALSE),Datenabgleich!$J$31:$K$34,2,FALSE),""))</f>
        <v/>
      </c>
    </row>
    <row r="24" spans="1:10" x14ac:dyDescent="0.25">
      <c r="A24" s="205" t="str">
        <f t="array" ref="A24">IF(ISERROR(LARGE(Datenabgleich!$N$31:$N$130,Datenabgleich!$O53)),"",LARGE(Datenabgleich!$N$31:$N$130,Datenabgleich!$O53))</f>
        <v/>
      </c>
      <c r="B24" s="205" t="str">
        <f t="array" ref="B24">IF(ISERROR(VLOOKUP($A24,Anmeldeformular!$B$10:$M$109,2,FALSE)),"",VLOOKUP($A24,Anmeldeformular!$B$10:$M$109,2,FALSE))</f>
        <v/>
      </c>
      <c r="C24" s="205" t="str">
        <f t="array" ref="C24">IF(ISERROR(VLOOKUP($A24,Anmeldeformular!$B$10:$M$109,3,FALSE)),"",VLOOKUP($A24,Anmeldeformular!$B$10:$M$109,3,FALSE))</f>
        <v/>
      </c>
      <c r="D24" s="205" t="str">
        <f t="array" ref="D24">IF(ISERROR(VLOOKUP($A24,Anmeldeformular!$B$10:$M$109,4,FALSE)),"",VLOOKUP($A24,Anmeldeformular!$B$10:$M$109,4,FALSE))</f>
        <v/>
      </c>
      <c r="E24" s="258" t="str">
        <f t="array" ref="E24">IF(ISERROR(VLOOKUP($A24,Anmeldeformular!$B$10:$M$109,5,FALSE)),"",VLOOKUP($A24,Anmeldeformular!$B$10:$M$109,5,FALSE))</f>
        <v/>
      </c>
      <c r="F24" s="205" t="str">
        <f t="array" ref="F24">IF(ISERROR(VLOOKUP($A24,Anmeldeformular!$B$10:$M$109,6,FALSE)),"",VLOOKUP($A24,Anmeldeformular!$B$10:$M$109,6,FALSE))</f>
        <v/>
      </c>
      <c r="G24" s="205" t="str">
        <f t="array" ref="G24">IF(ISERROR(VLOOKUP($A24,Anmeldeformular!$B$10:$M$109,9,FALSE)),"",IF(VLOOKUP($A24,Anmeldeformular!$B$10:$M$109,9,FALSE)="ja",VLOOKUP($A24,Einzelkür!$B$8:$F$107,5,FALSE),""))</f>
        <v/>
      </c>
      <c r="H24" s="205" t="str">
        <f t="array" ref="H24">IF(ISERROR(VLOOKUP($A24,Anmeldeformular!$B$10:$M$109,10,FALSE)),"",IF(VLOOKUP($A24,Anmeldeformular!$B$10:$M$109,10,FALSE)&lt;&gt;"",VLOOKUP(VLOOKUP($A24,Anmeldeformular!$B$10:$M$109,10,FALSE),Datenabgleich!$D$31:$E$54,2,FALSE),""))</f>
        <v/>
      </c>
      <c r="I24" s="205" t="str">
        <f t="array" ref="I24">IF(ISERROR(VLOOKUP($A24,Anmeldeformular!$B$10:$M$109,11,FALSE)),"",IF(VLOOKUP($A24,Anmeldeformular!$B$10:$M$109,11,FALSE)&lt;&gt;"",VLOOKUP(VLOOKUP($A24,Anmeldeformular!$B$10:$M$109,11,FALSE),Datenabgleich!$G$31:$H$38,2,FALSE),""))</f>
        <v/>
      </c>
      <c r="J24" s="205" t="str">
        <f t="array" ref="J24">IF(ISERROR(VLOOKUP($A24,Anmeldeformular!$B$10:$M$109,12,FALSE)),"",IF(VLOOKUP($A24,Anmeldeformular!$B$10:$M$109,12,FALSE)&lt;&gt;"",VLOOKUP(VLOOKUP($A24,Anmeldeformular!$B$10:$M$109,12,FALSE),Datenabgleich!$J$31:$K$34,2,FALSE),""))</f>
        <v/>
      </c>
    </row>
    <row r="25" spans="1:10" x14ac:dyDescent="0.25">
      <c r="A25" s="205" t="str">
        <f t="array" ref="A25">IF(ISERROR(LARGE(Datenabgleich!$N$31:$N$130,Datenabgleich!$O54)),"",LARGE(Datenabgleich!$N$31:$N$130,Datenabgleich!$O54))</f>
        <v/>
      </c>
      <c r="B25" s="205" t="str">
        <f t="array" ref="B25">IF(ISERROR(VLOOKUP($A25,Anmeldeformular!$B$10:$M$109,2,FALSE)),"",VLOOKUP($A25,Anmeldeformular!$B$10:$M$109,2,FALSE))</f>
        <v/>
      </c>
      <c r="C25" s="205" t="str">
        <f t="array" ref="C25">IF(ISERROR(VLOOKUP($A25,Anmeldeformular!$B$10:$M$109,3,FALSE)),"",VLOOKUP($A25,Anmeldeformular!$B$10:$M$109,3,FALSE))</f>
        <v/>
      </c>
      <c r="D25" s="205" t="str">
        <f t="array" ref="D25">IF(ISERROR(VLOOKUP($A25,Anmeldeformular!$B$10:$M$109,4,FALSE)),"",VLOOKUP($A25,Anmeldeformular!$B$10:$M$109,4,FALSE))</f>
        <v/>
      </c>
      <c r="E25" s="258" t="str">
        <f t="array" ref="E25">IF(ISERROR(VLOOKUP($A25,Anmeldeformular!$B$10:$M$109,5,FALSE)),"",VLOOKUP($A25,Anmeldeformular!$B$10:$M$109,5,FALSE))</f>
        <v/>
      </c>
      <c r="F25" s="205" t="str">
        <f t="array" ref="F25">IF(ISERROR(VLOOKUP($A25,Anmeldeformular!$B$10:$M$109,6,FALSE)),"",VLOOKUP($A25,Anmeldeformular!$B$10:$M$109,6,FALSE))</f>
        <v/>
      </c>
      <c r="G25" s="205" t="str">
        <f t="array" ref="G25">IF(ISERROR(VLOOKUP($A25,Anmeldeformular!$B$10:$M$109,9,FALSE)),"",IF(VLOOKUP($A25,Anmeldeformular!$B$10:$M$109,9,FALSE)="ja",VLOOKUP($A25,Einzelkür!$B$8:$F$107,5,FALSE),""))</f>
        <v/>
      </c>
      <c r="H25" s="205" t="str">
        <f t="array" ref="H25">IF(ISERROR(VLOOKUP($A25,Anmeldeformular!$B$10:$M$109,10,FALSE)),"",IF(VLOOKUP($A25,Anmeldeformular!$B$10:$M$109,10,FALSE)&lt;&gt;"",VLOOKUP(VLOOKUP($A25,Anmeldeformular!$B$10:$M$109,10,FALSE),Datenabgleich!$D$31:$E$54,2,FALSE),""))</f>
        <v/>
      </c>
      <c r="I25" s="205" t="str">
        <f t="array" ref="I25">IF(ISERROR(VLOOKUP($A25,Anmeldeformular!$B$10:$M$109,11,FALSE)),"",IF(VLOOKUP($A25,Anmeldeformular!$B$10:$M$109,11,FALSE)&lt;&gt;"",VLOOKUP(VLOOKUP($A25,Anmeldeformular!$B$10:$M$109,11,FALSE),Datenabgleich!$G$31:$H$38,2,FALSE),""))</f>
        <v/>
      </c>
      <c r="J25" s="205" t="str">
        <f t="array" ref="J25">IF(ISERROR(VLOOKUP($A25,Anmeldeformular!$B$10:$M$109,12,FALSE)),"",IF(VLOOKUP($A25,Anmeldeformular!$B$10:$M$109,12,FALSE)&lt;&gt;"",VLOOKUP(VLOOKUP($A25,Anmeldeformular!$B$10:$M$109,12,FALSE),Datenabgleich!$J$31:$K$34,2,FALSE),""))</f>
        <v/>
      </c>
    </row>
    <row r="26" spans="1:10" x14ac:dyDescent="0.25">
      <c r="A26" s="205" t="str">
        <f t="array" ref="A26">IF(ISERROR(LARGE(Datenabgleich!$N$31:$N$130,Datenabgleich!$O55)),"",LARGE(Datenabgleich!$N$31:$N$130,Datenabgleich!$O55))</f>
        <v/>
      </c>
      <c r="B26" s="205" t="str">
        <f t="array" ref="B26">IF(ISERROR(VLOOKUP($A26,Anmeldeformular!$B$10:$M$109,2,FALSE)),"",VLOOKUP($A26,Anmeldeformular!$B$10:$M$109,2,FALSE))</f>
        <v/>
      </c>
      <c r="C26" s="205" t="str">
        <f t="array" ref="C26">IF(ISERROR(VLOOKUP($A26,Anmeldeformular!$B$10:$M$109,3,FALSE)),"",VLOOKUP($A26,Anmeldeformular!$B$10:$M$109,3,FALSE))</f>
        <v/>
      </c>
      <c r="D26" s="205" t="str">
        <f t="array" ref="D26">IF(ISERROR(VLOOKUP($A26,Anmeldeformular!$B$10:$M$109,4,FALSE)),"",VLOOKUP($A26,Anmeldeformular!$B$10:$M$109,4,FALSE))</f>
        <v/>
      </c>
      <c r="E26" s="258" t="str">
        <f t="array" ref="E26">IF(ISERROR(VLOOKUP($A26,Anmeldeformular!$B$10:$M$109,5,FALSE)),"",VLOOKUP($A26,Anmeldeformular!$B$10:$M$109,5,FALSE))</f>
        <v/>
      </c>
      <c r="F26" s="205" t="str">
        <f t="array" ref="F26">IF(ISERROR(VLOOKUP($A26,Anmeldeformular!$B$10:$M$109,6,FALSE)),"",VLOOKUP($A26,Anmeldeformular!$B$10:$M$109,6,FALSE))</f>
        <v/>
      </c>
      <c r="G26" s="205" t="str">
        <f t="array" ref="G26">IF(ISERROR(VLOOKUP($A26,Anmeldeformular!$B$10:$M$109,9,FALSE)),"",IF(VLOOKUP($A26,Anmeldeformular!$B$10:$M$109,9,FALSE)="ja",VLOOKUP($A26,Einzelkür!$B$8:$F$107,5,FALSE),""))</f>
        <v/>
      </c>
      <c r="H26" s="205" t="str">
        <f t="array" ref="H26">IF(ISERROR(VLOOKUP($A26,Anmeldeformular!$B$10:$M$109,10,FALSE)),"",IF(VLOOKUP($A26,Anmeldeformular!$B$10:$M$109,10,FALSE)&lt;&gt;"",VLOOKUP(VLOOKUP($A26,Anmeldeformular!$B$10:$M$109,10,FALSE),Datenabgleich!$D$31:$E$54,2,FALSE),""))</f>
        <v/>
      </c>
      <c r="I26" s="205" t="str">
        <f t="array" ref="I26">IF(ISERROR(VLOOKUP($A26,Anmeldeformular!$B$10:$M$109,11,FALSE)),"",IF(VLOOKUP($A26,Anmeldeformular!$B$10:$M$109,11,FALSE)&lt;&gt;"",VLOOKUP(VLOOKUP($A26,Anmeldeformular!$B$10:$M$109,11,FALSE),Datenabgleich!$G$31:$H$38,2,FALSE),""))</f>
        <v/>
      </c>
      <c r="J26" s="205" t="str">
        <f t="array" ref="J26">IF(ISERROR(VLOOKUP($A26,Anmeldeformular!$B$10:$M$109,12,FALSE)),"",IF(VLOOKUP($A26,Anmeldeformular!$B$10:$M$109,12,FALSE)&lt;&gt;"",VLOOKUP(VLOOKUP($A26,Anmeldeformular!$B$10:$M$109,12,FALSE),Datenabgleich!$J$31:$K$34,2,FALSE),""))</f>
        <v/>
      </c>
    </row>
    <row r="27" spans="1:10" x14ac:dyDescent="0.25">
      <c r="A27" s="205" t="str">
        <f t="array" ref="A27">IF(ISERROR(LARGE(Datenabgleich!$N$31:$N$130,Datenabgleich!$O56)),"",LARGE(Datenabgleich!$N$31:$N$130,Datenabgleich!$O56))</f>
        <v/>
      </c>
      <c r="B27" s="205" t="str">
        <f t="array" ref="B27">IF(ISERROR(VLOOKUP($A27,Anmeldeformular!$B$10:$M$109,2,FALSE)),"",VLOOKUP($A27,Anmeldeformular!$B$10:$M$109,2,FALSE))</f>
        <v/>
      </c>
      <c r="C27" s="205" t="str">
        <f t="array" ref="C27">IF(ISERROR(VLOOKUP($A27,Anmeldeformular!$B$10:$M$109,3,FALSE)),"",VLOOKUP($A27,Anmeldeformular!$B$10:$M$109,3,FALSE))</f>
        <v/>
      </c>
      <c r="D27" s="205" t="str">
        <f t="array" ref="D27">IF(ISERROR(VLOOKUP($A27,Anmeldeformular!$B$10:$M$109,4,FALSE)),"",VLOOKUP($A27,Anmeldeformular!$B$10:$M$109,4,FALSE))</f>
        <v/>
      </c>
      <c r="E27" s="258" t="str">
        <f t="array" ref="E27">IF(ISERROR(VLOOKUP($A27,Anmeldeformular!$B$10:$M$109,5,FALSE)),"",VLOOKUP($A27,Anmeldeformular!$B$10:$M$109,5,FALSE))</f>
        <v/>
      </c>
      <c r="F27" s="205" t="str">
        <f t="array" ref="F27">IF(ISERROR(VLOOKUP($A27,Anmeldeformular!$B$10:$M$109,6,FALSE)),"",VLOOKUP($A27,Anmeldeformular!$B$10:$M$109,6,FALSE))</f>
        <v/>
      </c>
      <c r="G27" s="205" t="str">
        <f t="array" ref="G27">IF(ISERROR(VLOOKUP($A27,Anmeldeformular!$B$10:$M$109,9,FALSE)),"",IF(VLOOKUP($A27,Anmeldeformular!$B$10:$M$109,9,FALSE)="ja",VLOOKUP($A27,Einzelkür!$B$8:$F$107,5,FALSE),""))</f>
        <v/>
      </c>
      <c r="H27" s="205" t="str">
        <f t="array" ref="H27">IF(ISERROR(VLOOKUP($A27,Anmeldeformular!$B$10:$M$109,10,FALSE)),"",IF(VLOOKUP($A27,Anmeldeformular!$B$10:$M$109,10,FALSE)&lt;&gt;"",VLOOKUP(VLOOKUP($A27,Anmeldeformular!$B$10:$M$109,10,FALSE),Datenabgleich!$D$31:$E$54,2,FALSE),""))</f>
        <v/>
      </c>
      <c r="I27" s="205" t="str">
        <f t="array" ref="I27">IF(ISERROR(VLOOKUP($A27,Anmeldeformular!$B$10:$M$109,11,FALSE)),"",IF(VLOOKUP($A27,Anmeldeformular!$B$10:$M$109,11,FALSE)&lt;&gt;"",VLOOKUP(VLOOKUP($A27,Anmeldeformular!$B$10:$M$109,11,FALSE),Datenabgleich!$G$31:$H$38,2,FALSE),""))</f>
        <v/>
      </c>
      <c r="J27" s="205" t="str">
        <f t="array" ref="J27">IF(ISERROR(VLOOKUP($A27,Anmeldeformular!$B$10:$M$109,12,FALSE)),"",IF(VLOOKUP($A27,Anmeldeformular!$B$10:$M$109,12,FALSE)&lt;&gt;"",VLOOKUP(VLOOKUP($A27,Anmeldeformular!$B$10:$M$109,12,FALSE),Datenabgleich!$J$31:$K$34,2,FALSE),""))</f>
        <v/>
      </c>
    </row>
    <row r="28" spans="1:10" x14ac:dyDescent="0.25">
      <c r="A28" s="205" t="str">
        <f t="array" ref="A28">IF(ISERROR(LARGE(Datenabgleich!$N$31:$N$130,Datenabgleich!$O57)),"",LARGE(Datenabgleich!$N$31:$N$130,Datenabgleich!$O57))</f>
        <v/>
      </c>
      <c r="B28" s="205" t="str">
        <f t="array" ref="B28">IF(ISERROR(VLOOKUP($A28,Anmeldeformular!$B$10:$M$109,2,FALSE)),"",VLOOKUP($A28,Anmeldeformular!$B$10:$M$109,2,FALSE))</f>
        <v/>
      </c>
      <c r="C28" s="205" t="str">
        <f t="array" ref="C28">IF(ISERROR(VLOOKUP($A28,Anmeldeformular!$B$10:$M$109,3,FALSE)),"",VLOOKUP($A28,Anmeldeformular!$B$10:$M$109,3,FALSE))</f>
        <v/>
      </c>
      <c r="D28" s="205" t="str">
        <f t="array" ref="D28">IF(ISERROR(VLOOKUP($A28,Anmeldeformular!$B$10:$M$109,4,FALSE)),"",VLOOKUP($A28,Anmeldeformular!$B$10:$M$109,4,FALSE))</f>
        <v/>
      </c>
      <c r="E28" s="258" t="str">
        <f t="array" ref="E28">IF(ISERROR(VLOOKUP($A28,Anmeldeformular!$B$10:$M$109,5,FALSE)),"",VLOOKUP($A28,Anmeldeformular!$B$10:$M$109,5,FALSE))</f>
        <v/>
      </c>
      <c r="F28" s="205" t="str">
        <f t="array" ref="F28">IF(ISERROR(VLOOKUP($A28,Anmeldeformular!$B$10:$M$109,6,FALSE)),"",VLOOKUP($A28,Anmeldeformular!$B$10:$M$109,6,FALSE))</f>
        <v/>
      </c>
      <c r="G28" s="205" t="str">
        <f t="array" ref="G28">IF(ISERROR(VLOOKUP($A28,Anmeldeformular!$B$10:$M$109,9,FALSE)),"",IF(VLOOKUP($A28,Anmeldeformular!$B$10:$M$109,9,FALSE)="ja",VLOOKUP($A28,Einzelkür!$B$8:$F$107,5,FALSE),""))</f>
        <v/>
      </c>
      <c r="H28" s="205" t="str">
        <f t="array" ref="H28">IF(ISERROR(VLOOKUP($A28,Anmeldeformular!$B$10:$M$109,10,FALSE)),"",IF(VLOOKUP($A28,Anmeldeformular!$B$10:$M$109,10,FALSE)&lt;&gt;"",VLOOKUP(VLOOKUP($A28,Anmeldeformular!$B$10:$M$109,10,FALSE),Datenabgleich!$D$31:$E$54,2,FALSE),""))</f>
        <v/>
      </c>
      <c r="I28" s="205" t="str">
        <f t="array" ref="I28">IF(ISERROR(VLOOKUP($A28,Anmeldeformular!$B$10:$M$109,11,FALSE)),"",IF(VLOOKUP($A28,Anmeldeformular!$B$10:$M$109,11,FALSE)&lt;&gt;"",VLOOKUP(VLOOKUP($A28,Anmeldeformular!$B$10:$M$109,11,FALSE),Datenabgleich!$G$31:$H$38,2,FALSE),""))</f>
        <v/>
      </c>
      <c r="J28" s="205" t="str">
        <f t="array" ref="J28">IF(ISERROR(VLOOKUP($A28,Anmeldeformular!$B$10:$M$109,12,FALSE)),"",IF(VLOOKUP($A28,Anmeldeformular!$B$10:$M$109,12,FALSE)&lt;&gt;"",VLOOKUP(VLOOKUP($A28,Anmeldeformular!$B$10:$M$109,12,FALSE),Datenabgleich!$J$31:$K$34,2,FALSE),""))</f>
        <v/>
      </c>
    </row>
    <row r="29" spans="1:10" x14ac:dyDescent="0.25">
      <c r="A29" s="205" t="str">
        <f t="array" ref="A29">IF(ISERROR(LARGE(Datenabgleich!$N$31:$N$130,Datenabgleich!$O58)),"",LARGE(Datenabgleich!$N$31:$N$130,Datenabgleich!$O58))</f>
        <v/>
      </c>
      <c r="B29" s="205" t="str">
        <f t="array" ref="B29">IF(ISERROR(VLOOKUP($A29,Anmeldeformular!$B$10:$M$109,2,FALSE)),"",VLOOKUP($A29,Anmeldeformular!$B$10:$M$109,2,FALSE))</f>
        <v/>
      </c>
      <c r="C29" s="205" t="str">
        <f t="array" ref="C29">IF(ISERROR(VLOOKUP($A29,Anmeldeformular!$B$10:$M$109,3,FALSE)),"",VLOOKUP($A29,Anmeldeformular!$B$10:$M$109,3,FALSE))</f>
        <v/>
      </c>
      <c r="D29" s="205" t="str">
        <f t="array" ref="D29">IF(ISERROR(VLOOKUP($A29,Anmeldeformular!$B$10:$M$109,4,FALSE)),"",VLOOKUP($A29,Anmeldeformular!$B$10:$M$109,4,FALSE))</f>
        <v/>
      </c>
      <c r="E29" s="258" t="str">
        <f t="array" ref="E29">IF(ISERROR(VLOOKUP($A29,Anmeldeformular!$B$10:$M$109,5,FALSE)),"",VLOOKUP($A29,Anmeldeformular!$B$10:$M$109,5,FALSE))</f>
        <v/>
      </c>
      <c r="F29" s="205" t="str">
        <f t="array" ref="F29">IF(ISERROR(VLOOKUP($A29,Anmeldeformular!$B$10:$M$109,6,FALSE)),"",VLOOKUP($A29,Anmeldeformular!$B$10:$M$109,6,FALSE))</f>
        <v/>
      </c>
      <c r="G29" s="205" t="str">
        <f t="array" ref="G29">IF(ISERROR(VLOOKUP($A29,Anmeldeformular!$B$10:$M$109,9,FALSE)),"",IF(VLOOKUP($A29,Anmeldeformular!$B$10:$M$109,9,FALSE)="ja",VLOOKUP($A29,Einzelkür!$B$8:$F$107,5,FALSE),""))</f>
        <v/>
      </c>
      <c r="H29" s="205" t="str">
        <f t="array" ref="H29">IF(ISERROR(VLOOKUP($A29,Anmeldeformular!$B$10:$M$109,10,FALSE)),"",IF(VLOOKUP($A29,Anmeldeformular!$B$10:$M$109,10,FALSE)&lt;&gt;"",VLOOKUP(VLOOKUP($A29,Anmeldeformular!$B$10:$M$109,10,FALSE),Datenabgleich!$D$31:$E$54,2,FALSE),""))</f>
        <v/>
      </c>
      <c r="I29" s="205" t="str">
        <f t="array" ref="I29">IF(ISERROR(VLOOKUP($A29,Anmeldeformular!$B$10:$M$109,11,FALSE)),"",IF(VLOOKUP($A29,Anmeldeformular!$B$10:$M$109,11,FALSE)&lt;&gt;"",VLOOKUP(VLOOKUP($A29,Anmeldeformular!$B$10:$M$109,11,FALSE),Datenabgleich!$G$31:$H$38,2,FALSE),""))</f>
        <v/>
      </c>
      <c r="J29" s="205" t="str">
        <f t="array" ref="J29">IF(ISERROR(VLOOKUP($A29,Anmeldeformular!$B$10:$M$109,12,FALSE)),"",IF(VLOOKUP($A29,Anmeldeformular!$B$10:$M$109,12,FALSE)&lt;&gt;"",VLOOKUP(VLOOKUP($A29,Anmeldeformular!$B$10:$M$109,12,FALSE),Datenabgleich!$J$31:$K$34,2,FALSE),""))</f>
        <v/>
      </c>
    </row>
    <row r="30" spans="1:10" x14ac:dyDescent="0.25">
      <c r="A30" s="205" t="str">
        <f t="array" ref="A30">IF(ISERROR(LARGE(Datenabgleich!$N$31:$N$130,Datenabgleich!$O59)),"",LARGE(Datenabgleich!$N$31:$N$130,Datenabgleich!$O59))</f>
        <v/>
      </c>
      <c r="B30" s="205" t="str">
        <f t="array" ref="B30">IF(ISERROR(VLOOKUP($A30,Anmeldeformular!$B$10:$M$109,2,FALSE)),"",VLOOKUP($A30,Anmeldeformular!$B$10:$M$109,2,FALSE))</f>
        <v/>
      </c>
      <c r="C30" s="205" t="str">
        <f t="array" ref="C30">IF(ISERROR(VLOOKUP($A30,Anmeldeformular!$B$10:$M$109,3,FALSE)),"",VLOOKUP($A30,Anmeldeformular!$B$10:$M$109,3,FALSE))</f>
        <v/>
      </c>
      <c r="D30" s="205" t="str">
        <f t="array" ref="D30">IF(ISERROR(VLOOKUP($A30,Anmeldeformular!$B$10:$M$109,4,FALSE)),"",VLOOKUP($A30,Anmeldeformular!$B$10:$M$109,4,FALSE))</f>
        <v/>
      </c>
      <c r="E30" s="258" t="str">
        <f t="array" ref="E30">IF(ISERROR(VLOOKUP($A30,Anmeldeformular!$B$10:$M$109,5,FALSE)),"",VLOOKUP($A30,Anmeldeformular!$B$10:$M$109,5,FALSE))</f>
        <v/>
      </c>
      <c r="F30" s="205" t="str">
        <f t="array" ref="F30">IF(ISERROR(VLOOKUP($A30,Anmeldeformular!$B$10:$M$109,6,FALSE)),"",VLOOKUP($A30,Anmeldeformular!$B$10:$M$109,6,FALSE))</f>
        <v/>
      </c>
      <c r="G30" s="205" t="str">
        <f t="array" ref="G30">IF(ISERROR(VLOOKUP($A30,Anmeldeformular!$B$10:$M$109,9,FALSE)),"",IF(VLOOKUP($A30,Anmeldeformular!$B$10:$M$109,9,FALSE)="ja",VLOOKUP($A30,Einzelkür!$B$8:$F$107,5,FALSE),""))</f>
        <v/>
      </c>
      <c r="H30" s="205" t="str">
        <f t="array" ref="H30">IF(ISERROR(VLOOKUP($A30,Anmeldeformular!$B$10:$M$109,10,FALSE)),"",IF(VLOOKUP($A30,Anmeldeformular!$B$10:$M$109,10,FALSE)&lt;&gt;"",VLOOKUP(VLOOKUP($A30,Anmeldeformular!$B$10:$M$109,10,FALSE),Datenabgleich!$D$31:$E$54,2,FALSE),""))</f>
        <v/>
      </c>
      <c r="I30" s="205" t="str">
        <f t="array" ref="I30">IF(ISERROR(VLOOKUP($A30,Anmeldeformular!$B$10:$M$109,11,FALSE)),"",IF(VLOOKUP($A30,Anmeldeformular!$B$10:$M$109,11,FALSE)&lt;&gt;"",VLOOKUP(VLOOKUP($A30,Anmeldeformular!$B$10:$M$109,11,FALSE),Datenabgleich!$G$31:$H$38,2,FALSE),""))</f>
        <v/>
      </c>
      <c r="J30" s="205" t="str">
        <f t="array" ref="J30">IF(ISERROR(VLOOKUP($A30,Anmeldeformular!$B$10:$M$109,12,FALSE)),"",IF(VLOOKUP($A30,Anmeldeformular!$B$10:$M$109,12,FALSE)&lt;&gt;"",VLOOKUP(VLOOKUP($A30,Anmeldeformular!$B$10:$M$109,12,FALSE),Datenabgleich!$J$31:$K$34,2,FALSE),""))</f>
        <v/>
      </c>
    </row>
    <row r="31" spans="1:10" x14ac:dyDescent="0.25">
      <c r="A31" s="205" t="str">
        <f t="array" ref="A31">IF(ISERROR(LARGE(Datenabgleich!$N$31:$N$130,Datenabgleich!$O60)),"",LARGE(Datenabgleich!$N$31:$N$130,Datenabgleich!$O60))</f>
        <v/>
      </c>
      <c r="B31" s="205" t="str">
        <f t="array" ref="B31">IF(ISERROR(VLOOKUP($A31,Anmeldeformular!$B$10:$M$109,2,FALSE)),"",VLOOKUP($A31,Anmeldeformular!$B$10:$M$109,2,FALSE))</f>
        <v/>
      </c>
      <c r="C31" s="205" t="str">
        <f t="array" ref="C31">IF(ISERROR(VLOOKUP($A31,Anmeldeformular!$B$10:$M$109,3,FALSE)),"",VLOOKUP($A31,Anmeldeformular!$B$10:$M$109,3,FALSE))</f>
        <v/>
      </c>
      <c r="D31" s="205" t="str">
        <f t="array" ref="D31">IF(ISERROR(VLOOKUP($A31,Anmeldeformular!$B$10:$M$109,4,FALSE)),"",VLOOKUP($A31,Anmeldeformular!$B$10:$M$109,4,FALSE))</f>
        <v/>
      </c>
      <c r="E31" s="258" t="str">
        <f t="array" ref="E31">IF(ISERROR(VLOOKUP($A31,Anmeldeformular!$B$10:$M$109,5,FALSE)),"",VLOOKUP($A31,Anmeldeformular!$B$10:$M$109,5,FALSE))</f>
        <v/>
      </c>
      <c r="F31" s="205" t="str">
        <f t="array" ref="F31">IF(ISERROR(VLOOKUP($A31,Anmeldeformular!$B$10:$M$109,6,FALSE)),"",VLOOKUP($A31,Anmeldeformular!$B$10:$M$109,6,FALSE))</f>
        <v/>
      </c>
      <c r="G31" s="205" t="str">
        <f t="array" ref="G31">IF(ISERROR(VLOOKUP($A31,Anmeldeformular!$B$10:$M$109,9,FALSE)),"",IF(VLOOKUP($A31,Anmeldeformular!$B$10:$M$109,9,FALSE)="ja",VLOOKUP($A31,Einzelkür!$B$8:$F$107,5,FALSE),""))</f>
        <v/>
      </c>
      <c r="H31" s="205" t="str">
        <f t="array" ref="H31">IF(ISERROR(VLOOKUP($A31,Anmeldeformular!$B$10:$M$109,10,FALSE)),"",IF(VLOOKUP($A31,Anmeldeformular!$B$10:$M$109,10,FALSE)&lt;&gt;"",VLOOKUP(VLOOKUP($A31,Anmeldeformular!$B$10:$M$109,10,FALSE),Datenabgleich!$D$31:$E$54,2,FALSE),""))</f>
        <v/>
      </c>
      <c r="I31" s="205" t="str">
        <f t="array" ref="I31">IF(ISERROR(VLOOKUP($A31,Anmeldeformular!$B$10:$M$109,11,FALSE)),"",IF(VLOOKUP($A31,Anmeldeformular!$B$10:$M$109,11,FALSE)&lt;&gt;"",VLOOKUP(VLOOKUP($A31,Anmeldeformular!$B$10:$M$109,11,FALSE),Datenabgleich!$G$31:$H$38,2,FALSE),""))</f>
        <v/>
      </c>
      <c r="J31" s="205" t="str">
        <f t="array" ref="J31">IF(ISERROR(VLOOKUP($A31,Anmeldeformular!$B$10:$M$109,12,FALSE)),"",IF(VLOOKUP($A31,Anmeldeformular!$B$10:$M$109,12,FALSE)&lt;&gt;"",VLOOKUP(VLOOKUP($A31,Anmeldeformular!$B$10:$M$109,12,FALSE),Datenabgleich!$J$31:$K$34,2,FALSE),""))</f>
        <v/>
      </c>
    </row>
    <row r="32" spans="1:10" x14ac:dyDescent="0.25">
      <c r="A32" s="205" t="str">
        <f t="array" ref="A32">IF(ISERROR(LARGE(Datenabgleich!$N$31:$N$130,Datenabgleich!$O61)),"",LARGE(Datenabgleich!$N$31:$N$130,Datenabgleich!$O61))</f>
        <v/>
      </c>
      <c r="B32" s="205" t="str">
        <f t="array" ref="B32">IF(ISERROR(VLOOKUP($A32,Anmeldeformular!$B$10:$M$109,2,FALSE)),"",VLOOKUP($A32,Anmeldeformular!$B$10:$M$109,2,FALSE))</f>
        <v/>
      </c>
      <c r="C32" s="205" t="str">
        <f t="array" ref="C32">IF(ISERROR(VLOOKUP($A32,Anmeldeformular!$B$10:$M$109,3,FALSE)),"",VLOOKUP($A32,Anmeldeformular!$B$10:$M$109,3,FALSE))</f>
        <v/>
      </c>
      <c r="D32" s="205" t="str">
        <f t="array" ref="D32">IF(ISERROR(VLOOKUP($A32,Anmeldeformular!$B$10:$M$109,4,FALSE)),"",VLOOKUP($A32,Anmeldeformular!$B$10:$M$109,4,FALSE))</f>
        <v/>
      </c>
      <c r="E32" s="258" t="str">
        <f t="array" ref="E32">IF(ISERROR(VLOOKUP($A32,Anmeldeformular!$B$10:$M$109,5,FALSE)),"",VLOOKUP($A32,Anmeldeformular!$B$10:$M$109,5,FALSE))</f>
        <v/>
      </c>
      <c r="F32" s="205" t="str">
        <f t="array" ref="F32">IF(ISERROR(VLOOKUP($A32,Anmeldeformular!$B$10:$M$109,6,FALSE)),"",VLOOKUP($A32,Anmeldeformular!$B$10:$M$109,6,FALSE))</f>
        <v/>
      </c>
      <c r="G32" s="205" t="str">
        <f t="array" ref="G32">IF(ISERROR(VLOOKUP($A32,Anmeldeformular!$B$10:$M$109,9,FALSE)),"",IF(VLOOKUP($A32,Anmeldeformular!$B$10:$M$109,9,FALSE)="ja",VLOOKUP($A32,Einzelkür!$B$8:$F$107,5,FALSE),""))</f>
        <v/>
      </c>
      <c r="H32" s="205" t="str">
        <f t="array" ref="H32">IF(ISERROR(VLOOKUP($A32,Anmeldeformular!$B$10:$M$109,10,FALSE)),"",IF(VLOOKUP($A32,Anmeldeformular!$B$10:$M$109,10,FALSE)&lt;&gt;"",VLOOKUP(VLOOKUP($A32,Anmeldeformular!$B$10:$M$109,10,FALSE),Datenabgleich!$D$31:$E$54,2,FALSE),""))</f>
        <v/>
      </c>
      <c r="I32" s="205" t="str">
        <f t="array" ref="I32">IF(ISERROR(VLOOKUP($A32,Anmeldeformular!$B$10:$M$109,11,FALSE)),"",IF(VLOOKUP($A32,Anmeldeformular!$B$10:$M$109,11,FALSE)&lt;&gt;"",VLOOKUP(VLOOKUP($A32,Anmeldeformular!$B$10:$M$109,11,FALSE),Datenabgleich!$G$31:$H$38,2,FALSE),""))</f>
        <v/>
      </c>
      <c r="J32" s="205" t="str">
        <f t="array" ref="J32">IF(ISERROR(VLOOKUP($A32,Anmeldeformular!$B$10:$M$109,12,FALSE)),"",IF(VLOOKUP($A32,Anmeldeformular!$B$10:$M$109,12,FALSE)&lt;&gt;"",VLOOKUP(VLOOKUP($A32,Anmeldeformular!$B$10:$M$109,12,FALSE),Datenabgleich!$J$31:$K$34,2,FALSE),""))</f>
        <v/>
      </c>
    </row>
    <row r="33" spans="1:10" x14ac:dyDescent="0.25">
      <c r="A33" s="205" t="str">
        <f t="array" ref="A33">IF(ISERROR(LARGE(Datenabgleich!$N$31:$N$130,Datenabgleich!$O62)),"",LARGE(Datenabgleich!$N$31:$N$130,Datenabgleich!$O62))</f>
        <v/>
      </c>
      <c r="B33" s="205" t="str">
        <f t="array" ref="B33">IF(ISERROR(VLOOKUP($A33,Anmeldeformular!$B$10:$M$109,2,FALSE)),"",VLOOKUP($A33,Anmeldeformular!$B$10:$M$109,2,FALSE))</f>
        <v/>
      </c>
      <c r="C33" s="205" t="str">
        <f t="array" ref="C33">IF(ISERROR(VLOOKUP($A33,Anmeldeformular!$B$10:$M$109,3,FALSE)),"",VLOOKUP($A33,Anmeldeformular!$B$10:$M$109,3,FALSE))</f>
        <v/>
      </c>
      <c r="D33" s="205" t="str">
        <f t="array" ref="D33">IF(ISERROR(VLOOKUP($A33,Anmeldeformular!$B$10:$M$109,4,FALSE)),"",VLOOKUP($A33,Anmeldeformular!$B$10:$M$109,4,FALSE))</f>
        <v/>
      </c>
      <c r="E33" s="258" t="str">
        <f t="array" ref="E33">IF(ISERROR(VLOOKUP($A33,Anmeldeformular!$B$10:$M$109,5,FALSE)),"",VLOOKUP($A33,Anmeldeformular!$B$10:$M$109,5,FALSE))</f>
        <v/>
      </c>
      <c r="F33" s="205" t="str">
        <f t="array" ref="F33">IF(ISERROR(VLOOKUP($A33,Anmeldeformular!$B$10:$M$109,6,FALSE)),"",VLOOKUP($A33,Anmeldeformular!$B$10:$M$109,6,FALSE))</f>
        <v/>
      </c>
      <c r="G33" s="205" t="str">
        <f t="array" ref="G33">IF(ISERROR(VLOOKUP($A33,Anmeldeformular!$B$10:$M$109,9,FALSE)),"",IF(VLOOKUP($A33,Anmeldeformular!$B$10:$M$109,9,FALSE)="ja",VLOOKUP($A33,Einzelkür!$B$8:$F$107,5,FALSE),""))</f>
        <v/>
      </c>
      <c r="H33" s="205" t="str">
        <f t="array" ref="H33">IF(ISERROR(VLOOKUP($A33,Anmeldeformular!$B$10:$M$109,10,FALSE)),"",IF(VLOOKUP($A33,Anmeldeformular!$B$10:$M$109,10,FALSE)&lt;&gt;"",VLOOKUP(VLOOKUP($A33,Anmeldeformular!$B$10:$M$109,10,FALSE),Datenabgleich!$D$31:$E$54,2,FALSE),""))</f>
        <v/>
      </c>
      <c r="I33" s="205" t="str">
        <f t="array" ref="I33">IF(ISERROR(VLOOKUP($A33,Anmeldeformular!$B$10:$M$109,11,FALSE)),"",IF(VLOOKUP($A33,Anmeldeformular!$B$10:$M$109,11,FALSE)&lt;&gt;"",VLOOKUP(VLOOKUP($A33,Anmeldeformular!$B$10:$M$109,11,FALSE),Datenabgleich!$G$31:$H$38,2,FALSE),""))</f>
        <v/>
      </c>
      <c r="J33" s="205" t="str">
        <f t="array" ref="J33">IF(ISERROR(VLOOKUP($A33,Anmeldeformular!$B$10:$M$109,12,FALSE)),"",IF(VLOOKUP($A33,Anmeldeformular!$B$10:$M$109,12,FALSE)&lt;&gt;"",VLOOKUP(VLOOKUP($A33,Anmeldeformular!$B$10:$M$109,12,FALSE),Datenabgleich!$J$31:$K$34,2,FALSE),""))</f>
        <v/>
      </c>
    </row>
    <row r="34" spans="1:10" x14ac:dyDescent="0.25">
      <c r="A34" s="205" t="str">
        <f t="array" ref="A34">IF(ISERROR(LARGE(Datenabgleich!$N$31:$N$130,Datenabgleich!$O63)),"",LARGE(Datenabgleich!$N$31:$N$130,Datenabgleich!$O63))</f>
        <v/>
      </c>
      <c r="B34" s="205" t="str">
        <f t="array" ref="B34">IF(ISERROR(VLOOKUP($A34,Anmeldeformular!$B$10:$M$109,2,FALSE)),"",VLOOKUP($A34,Anmeldeformular!$B$10:$M$109,2,FALSE))</f>
        <v/>
      </c>
      <c r="C34" s="205" t="str">
        <f t="array" ref="C34">IF(ISERROR(VLOOKUP($A34,Anmeldeformular!$B$10:$M$109,3,FALSE)),"",VLOOKUP($A34,Anmeldeformular!$B$10:$M$109,3,FALSE))</f>
        <v/>
      </c>
      <c r="D34" s="205" t="str">
        <f t="array" ref="D34">IF(ISERROR(VLOOKUP($A34,Anmeldeformular!$B$10:$M$109,4,FALSE)),"",VLOOKUP($A34,Anmeldeformular!$B$10:$M$109,4,FALSE))</f>
        <v/>
      </c>
      <c r="E34" s="258" t="str">
        <f t="array" ref="E34">IF(ISERROR(VLOOKUP($A34,Anmeldeformular!$B$10:$M$109,5,FALSE)),"",VLOOKUP($A34,Anmeldeformular!$B$10:$M$109,5,FALSE))</f>
        <v/>
      </c>
      <c r="F34" s="205" t="str">
        <f t="array" ref="F34">IF(ISERROR(VLOOKUP($A34,Anmeldeformular!$B$10:$M$109,6,FALSE)),"",VLOOKUP($A34,Anmeldeformular!$B$10:$M$109,6,FALSE))</f>
        <v/>
      </c>
      <c r="G34" s="205" t="str">
        <f t="array" ref="G34">IF(ISERROR(VLOOKUP($A34,Anmeldeformular!$B$10:$M$109,9,FALSE)),"",IF(VLOOKUP($A34,Anmeldeformular!$B$10:$M$109,9,FALSE)="ja",VLOOKUP($A34,Einzelkür!$B$8:$F$107,5,FALSE),""))</f>
        <v/>
      </c>
      <c r="H34" s="205" t="str">
        <f t="array" ref="H34">IF(ISERROR(VLOOKUP($A34,Anmeldeformular!$B$10:$M$109,10,FALSE)),"",IF(VLOOKUP($A34,Anmeldeformular!$B$10:$M$109,10,FALSE)&lt;&gt;"",VLOOKUP(VLOOKUP($A34,Anmeldeformular!$B$10:$M$109,10,FALSE),Datenabgleich!$D$31:$E$54,2,FALSE),""))</f>
        <v/>
      </c>
      <c r="I34" s="205" t="str">
        <f t="array" ref="I34">IF(ISERROR(VLOOKUP($A34,Anmeldeformular!$B$10:$M$109,11,FALSE)),"",IF(VLOOKUP($A34,Anmeldeformular!$B$10:$M$109,11,FALSE)&lt;&gt;"",VLOOKUP(VLOOKUP($A34,Anmeldeformular!$B$10:$M$109,11,FALSE),Datenabgleich!$G$31:$H$38,2,FALSE),""))</f>
        <v/>
      </c>
      <c r="J34" s="205" t="str">
        <f t="array" ref="J34">IF(ISERROR(VLOOKUP($A34,Anmeldeformular!$B$10:$M$109,12,FALSE)),"",IF(VLOOKUP($A34,Anmeldeformular!$B$10:$M$109,12,FALSE)&lt;&gt;"",VLOOKUP(VLOOKUP($A34,Anmeldeformular!$B$10:$M$109,12,FALSE),Datenabgleich!$J$31:$K$34,2,FALSE),""))</f>
        <v/>
      </c>
    </row>
    <row r="35" spans="1:10" x14ac:dyDescent="0.25">
      <c r="A35" s="205" t="str">
        <f t="array" ref="A35">IF(ISERROR(LARGE(Datenabgleich!$N$31:$N$130,Datenabgleich!$O64)),"",LARGE(Datenabgleich!$N$31:$N$130,Datenabgleich!$O64))</f>
        <v/>
      </c>
      <c r="B35" s="205" t="str">
        <f t="array" ref="B35">IF(ISERROR(VLOOKUP($A35,Anmeldeformular!$B$10:$M$109,2,FALSE)),"",VLOOKUP($A35,Anmeldeformular!$B$10:$M$109,2,FALSE))</f>
        <v/>
      </c>
      <c r="C35" s="205" t="str">
        <f t="array" ref="C35">IF(ISERROR(VLOOKUP($A35,Anmeldeformular!$B$10:$M$109,3,FALSE)),"",VLOOKUP($A35,Anmeldeformular!$B$10:$M$109,3,FALSE))</f>
        <v/>
      </c>
      <c r="D35" s="205" t="str">
        <f t="array" ref="D35">IF(ISERROR(VLOOKUP($A35,Anmeldeformular!$B$10:$M$109,4,FALSE)),"",VLOOKUP($A35,Anmeldeformular!$B$10:$M$109,4,FALSE))</f>
        <v/>
      </c>
      <c r="E35" s="258" t="str">
        <f t="array" ref="E35">IF(ISERROR(VLOOKUP($A35,Anmeldeformular!$B$10:$M$109,5,FALSE)),"",VLOOKUP($A35,Anmeldeformular!$B$10:$M$109,5,FALSE))</f>
        <v/>
      </c>
      <c r="F35" s="205" t="str">
        <f t="array" ref="F35">IF(ISERROR(VLOOKUP($A35,Anmeldeformular!$B$10:$M$109,6,FALSE)),"",VLOOKUP($A35,Anmeldeformular!$B$10:$M$109,6,FALSE))</f>
        <v/>
      </c>
      <c r="G35" s="205" t="str">
        <f t="array" ref="G35">IF(ISERROR(VLOOKUP($A35,Anmeldeformular!$B$10:$M$109,9,FALSE)),"",IF(VLOOKUP($A35,Anmeldeformular!$B$10:$M$109,9,FALSE)="ja",VLOOKUP($A35,Einzelkür!$B$8:$F$107,5,FALSE),""))</f>
        <v/>
      </c>
      <c r="H35" s="205" t="str">
        <f t="array" ref="H35">IF(ISERROR(VLOOKUP($A35,Anmeldeformular!$B$10:$M$109,10,FALSE)),"",IF(VLOOKUP($A35,Anmeldeformular!$B$10:$M$109,10,FALSE)&lt;&gt;"",VLOOKUP(VLOOKUP($A35,Anmeldeformular!$B$10:$M$109,10,FALSE),Datenabgleich!$D$31:$E$54,2,FALSE),""))</f>
        <v/>
      </c>
      <c r="I35" s="205" t="str">
        <f t="array" ref="I35">IF(ISERROR(VLOOKUP($A35,Anmeldeformular!$B$10:$M$109,11,FALSE)),"",IF(VLOOKUP($A35,Anmeldeformular!$B$10:$M$109,11,FALSE)&lt;&gt;"",VLOOKUP(VLOOKUP($A35,Anmeldeformular!$B$10:$M$109,11,FALSE),Datenabgleich!$G$31:$H$38,2,FALSE),""))</f>
        <v/>
      </c>
      <c r="J35" s="205" t="str">
        <f t="array" ref="J35">IF(ISERROR(VLOOKUP($A35,Anmeldeformular!$B$10:$M$109,12,FALSE)),"",IF(VLOOKUP($A35,Anmeldeformular!$B$10:$M$109,12,FALSE)&lt;&gt;"",VLOOKUP(VLOOKUP($A35,Anmeldeformular!$B$10:$M$109,12,FALSE),Datenabgleich!$J$31:$K$34,2,FALSE),""))</f>
        <v/>
      </c>
    </row>
    <row r="36" spans="1:10" x14ac:dyDescent="0.25">
      <c r="A36" s="205" t="str">
        <f t="array" ref="A36">IF(ISERROR(LARGE(Datenabgleich!$N$31:$N$130,Datenabgleich!$O65)),"",LARGE(Datenabgleich!$N$31:$N$130,Datenabgleich!$O65))</f>
        <v/>
      </c>
      <c r="B36" s="205" t="str">
        <f t="array" ref="B36">IF(ISERROR(VLOOKUP($A36,Anmeldeformular!$B$10:$M$109,2,FALSE)),"",VLOOKUP($A36,Anmeldeformular!$B$10:$M$109,2,FALSE))</f>
        <v/>
      </c>
      <c r="C36" s="205" t="str">
        <f t="array" ref="C36">IF(ISERROR(VLOOKUP($A36,Anmeldeformular!$B$10:$M$109,3,FALSE)),"",VLOOKUP($A36,Anmeldeformular!$B$10:$M$109,3,FALSE))</f>
        <v/>
      </c>
      <c r="D36" s="205" t="str">
        <f t="array" ref="D36">IF(ISERROR(VLOOKUP($A36,Anmeldeformular!$B$10:$M$109,4,FALSE)),"",VLOOKUP($A36,Anmeldeformular!$B$10:$M$109,4,FALSE))</f>
        <v/>
      </c>
      <c r="E36" s="258" t="str">
        <f t="array" ref="E36">IF(ISERROR(VLOOKUP($A36,Anmeldeformular!$B$10:$M$109,5,FALSE)),"",VLOOKUP($A36,Anmeldeformular!$B$10:$M$109,5,FALSE))</f>
        <v/>
      </c>
      <c r="F36" s="205" t="str">
        <f t="array" ref="F36">IF(ISERROR(VLOOKUP($A36,Anmeldeformular!$B$10:$M$109,6,FALSE)),"",VLOOKUP($A36,Anmeldeformular!$B$10:$M$109,6,FALSE))</f>
        <v/>
      </c>
      <c r="G36" s="205" t="str">
        <f t="array" ref="G36">IF(ISERROR(VLOOKUP($A36,Anmeldeformular!$B$10:$M$109,9,FALSE)),"",IF(VLOOKUP($A36,Anmeldeformular!$B$10:$M$109,9,FALSE)="ja",VLOOKUP($A36,Einzelkür!$B$8:$F$107,5,FALSE),""))</f>
        <v/>
      </c>
      <c r="H36" s="205" t="str">
        <f t="array" ref="H36">IF(ISERROR(VLOOKUP($A36,Anmeldeformular!$B$10:$M$109,10,FALSE)),"",IF(VLOOKUP($A36,Anmeldeformular!$B$10:$M$109,10,FALSE)&lt;&gt;"",VLOOKUP(VLOOKUP($A36,Anmeldeformular!$B$10:$M$109,10,FALSE),Datenabgleich!$D$31:$E$54,2,FALSE),""))</f>
        <v/>
      </c>
      <c r="I36" s="205" t="str">
        <f t="array" ref="I36">IF(ISERROR(VLOOKUP($A36,Anmeldeformular!$B$10:$M$109,11,FALSE)),"",IF(VLOOKUP($A36,Anmeldeformular!$B$10:$M$109,11,FALSE)&lt;&gt;"",VLOOKUP(VLOOKUP($A36,Anmeldeformular!$B$10:$M$109,11,FALSE),Datenabgleich!$G$31:$H$38,2,FALSE),""))</f>
        <v/>
      </c>
      <c r="J36" s="205" t="str">
        <f t="array" ref="J36">IF(ISERROR(VLOOKUP($A36,Anmeldeformular!$B$10:$M$109,12,FALSE)),"",IF(VLOOKUP($A36,Anmeldeformular!$B$10:$M$109,12,FALSE)&lt;&gt;"",VLOOKUP(VLOOKUP($A36,Anmeldeformular!$B$10:$M$109,12,FALSE),Datenabgleich!$J$31:$K$34,2,FALSE),""))</f>
        <v/>
      </c>
    </row>
    <row r="37" spans="1:10" x14ac:dyDescent="0.25">
      <c r="A37" s="205" t="str">
        <f t="array" ref="A37">IF(ISERROR(LARGE(Datenabgleich!$N$31:$N$130,Datenabgleich!$O66)),"",LARGE(Datenabgleich!$N$31:$N$130,Datenabgleich!$O66))</f>
        <v/>
      </c>
      <c r="B37" s="205" t="str">
        <f t="array" ref="B37">IF(ISERROR(VLOOKUP($A37,Anmeldeformular!$B$10:$M$109,2,FALSE)),"",VLOOKUP($A37,Anmeldeformular!$B$10:$M$109,2,FALSE))</f>
        <v/>
      </c>
      <c r="C37" s="205" t="str">
        <f t="array" ref="C37">IF(ISERROR(VLOOKUP($A37,Anmeldeformular!$B$10:$M$109,3,FALSE)),"",VLOOKUP($A37,Anmeldeformular!$B$10:$M$109,3,FALSE))</f>
        <v/>
      </c>
      <c r="D37" s="205" t="str">
        <f t="array" ref="D37">IF(ISERROR(VLOOKUP($A37,Anmeldeformular!$B$10:$M$109,4,FALSE)),"",VLOOKUP($A37,Anmeldeformular!$B$10:$M$109,4,FALSE))</f>
        <v/>
      </c>
      <c r="E37" s="258" t="str">
        <f t="array" ref="E37">IF(ISERROR(VLOOKUP($A37,Anmeldeformular!$B$10:$M$109,5,FALSE)),"",VLOOKUP($A37,Anmeldeformular!$B$10:$M$109,5,FALSE))</f>
        <v/>
      </c>
      <c r="F37" s="205" t="str">
        <f t="array" ref="F37">IF(ISERROR(VLOOKUP($A37,Anmeldeformular!$B$10:$M$109,6,FALSE)),"",VLOOKUP($A37,Anmeldeformular!$B$10:$M$109,6,FALSE))</f>
        <v/>
      </c>
      <c r="G37" s="205" t="str">
        <f t="array" ref="G37">IF(ISERROR(VLOOKUP($A37,Anmeldeformular!$B$10:$M$109,9,FALSE)),"",IF(VLOOKUP($A37,Anmeldeformular!$B$10:$M$109,9,FALSE)="ja",VLOOKUP($A37,Einzelkür!$B$8:$F$107,5,FALSE),""))</f>
        <v/>
      </c>
      <c r="H37" s="205" t="str">
        <f t="array" ref="H37">IF(ISERROR(VLOOKUP($A37,Anmeldeformular!$B$10:$M$109,10,FALSE)),"",IF(VLOOKUP($A37,Anmeldeformular!$B$10:$M$109,10,FALSE)&lt;&gt;"",VLOOKUP(VLOOKUP($A37,Anmeldeformular!$B$10:$M$109,10,FALSE),Datenabgleich!$D$31:$E$54,2,FALSE),""))</f>
        <v/>
      </c>
      <c r="I37" s="205" t="str">
        <f t="array" ref="I37">IF(ISERROR(VLOOKUP($A37,Anmeldeformular!$B$10:$M$109,11,FALSE)),"",IF(VLOOKUP($A37,Anmeldeformular!$B$10:$M$109,11,FALSE)&lt;&gt;"",VLOOKUP(VLOOKUP($A37,Anmeldeformular!$B$10:$M$109,11,FALSE),Datenabgleich!$G$31:$H$38,2,FALSE),""))</f>
        <v/>
      </c>
      <c r="J37" s="205" t="str">
        <f t="array" ref="J37">IF(ISERROR(VLOOKUP($A37,Anmeldeformular!$B$10:$M$109,12,FALSE)),"",IF(VLOOKUP($A37,Anmeldeformular!$B$10:$M$109,12,FALSE)&lt;&gt;"",VLOOKUP(VLOOKUP($A37,Anmeldeformular!$B$10:$M$109,12,FALSE),Datenabgleich!$J$31:$K$34,2,FALSE),""))</f>
        <v/>
      </c>
    </row>
    <row r="38" spans="1:10" x14ac:dyDescent="0.25">
      <c r="A38" s="205" t="str">
        <f t="array" ref="A38">IF(ISERROR(LARGE(Datenabgleich!$N$31:$N$130,Datenabgleich!$O67)),"",LARGE(Datenabgleich!$N$31:$N$130,Datenabgleich!$O67))</f>
        <v/>
      </c>
      <c r="B38" s="205" t="str">
        <f t="array" ref="B38">IF(ISERROR(VLOOKUP($A38,Anmeldeformular!$B$10:$M$109,2,FALSE)),"",VLOOKUP($A38,Anmeldeformular!$B$10:$M$109,2,FALSE))</f>
        <v/>
      </c>
      <c r="C38" s="205" t="str">
        <f t="array" ref="C38">IF(ISERROR(VLOOKUP($A38,Anmeldeformular!$B$10:$M$109,3,FALSE)),"",VLOOKUP($A38,Anmeldeformular!$B$10:$M$109,3,FALSE))</f>
        <v/>
      </c>
      <c r="D38" s="205" t="str">
        <f t="array" ref="D38">IF(ISERROR(VLOOKUP($A38,Anmeldeformular!$B$10:$M$109,4,FALSE)),"",VLOOKUP($A38,Anmeldeformular!$B$10:$M$109,4,FALSE))</f>
        <v/>
      </c>
      <c r="E38" s="258" t="str">
        <f t="array" ref="E38">IF(ISERROR(VLOOKUP($A38,Anmeldeformular!$B$10:$M$109,5,FALSE)),"",VLOOKUP($A38,Anmeldeformular!$B$10:$M$109,5,FALSE))</f>
        <v/>
      </c>
      <c r="F38" s="205" t="str">
        <f t="array" ref="F38">IF(ISERROR(VLOOKUP($A38,Anmeldeformular!$B$10:$M$109,6,FALSE)),"",VLOOKUP($A38,Anmeldeformular!$B$10:$M$109,6,FALSE))</f>
        <v/>
      </c>
      <c r="G38" s="205" t="str">
        <f t="array" ref="G38">IF(ISERROR(VLOOKUP($A38,Anmeldeformular!$B$10:$M$109,9,FALSE)),"",IF(VLOOKUP($A38,Anmeldeformular!$B$10:$M$109,9,FALSE)="ja",VLOOKUP($A38,Einzelkür!$B$8:$F$107,5,FALSE),""))</f>
        <v/>
      </c>
      <c r="H38" s="205" t="str">
        <f t="array" ref="H38">IF(ISERROR(VLOOKUP($A38,Anmeldeformular!$B$10:$M$109,10,FALSE)),"",IF(VLOOKUP($A38,Anmeldeformular!$B$10:$M$109,10,FALSE)&lt;&gt;"",VLOOKUP(VLOOKUP($A38,Anmeldeformular!$B$10:$M$109,10,FALSE),Datenabgleich!$D$31:$E$54,2,FALSE),""))</f>
        <v/>
      </c>
      <c r="I38" s="205" t="str">
        <f t="array" ref="I38">IF(ISERROR(VLOOKUP($A38,Anmeldeformular!$B$10:$M$109,11,FALSE)),"",IF(VLOOKUP($A38,Anmeldeformular!$B$10:$M$109,11,FALSE)&lt;&gt;"",VLOOKUP(VLOOKUP($A38,Anmeldeformular!$B$10:$M$109,11,FALSE),Datenabgleich!$G$31:$H$38,2,FALSE),""))</f>
        <v/>
      </c>
      <c r="J38" s="205" t="str">
        <f t="array" ref="J38">IF(ISERROR(VLOOKUP($A38,Anmeldeformular!$B$10:$M$109,12,FALSE)),"",IF(VLOOKUP($A38,Anmeldeformular!$B$10:$M$109,12,FALSE)&lt;&gt;"",VLOOKUP(VLOOKUP($A38,Anmeldeformular!$B$10:$M$109,12,FALSE),Datenabgleich!$J$31:$K$34,2,FALSE),""))</f>
        <v/>
      </c>
    </row>
    <row r="39" spans="1:10" x14ac:dyDescent="0.25">
      <c r="A39" s="205" t="str">
        <f t="array" ref="A39">IF(ISERROR(LARGE(Datenabgleich!$N$31:$N$130,Datenabgleich!$O68)),"",LARGE(Datenabgleich!$N$31:$N$130,Datenabgleich!$O68))</f>
        <v/>
      </c>
      <c r="B39" s="205" t="str">
        <f t="array" ref="B39">IF(ISERROR(VLOOKUP($A39,Anmeldeformular!$B$10:$M$109,2,FALSE)),"",VLOOKUP($A39,Anmeldeformular!$B$10:$M$109,2,FALSE))</f>
        <v/>
      </c>
      <c r="C39" s="205" t="str">
        <f t="array" ref="C39">IF(ISERROR(VLOOKUP($A39,Anmeldeformular!$B$10:$M$109,3,FALSE)),"",VLOOKUP($A39,Anmeldeformular!$B$10:$M$109,3,FALSE))</f>
        <v/>
      </c>
      <c r="D39" s="205" t="str">
        <f t="array" ref="D39">IF(ISERROR(VLOOKUP($A39,Anmeldeformular!$B$10:$M$109,4,FALSE)),"",VLOOKUP($A39,Anmeldeformular!$B$10:$M$109,4,FALSE))</f>
        <v/>
      </c>
      <c r="E39" s="258" t="str">
        <f t="array" ref="E39">IF(ISERROR(VLOOKUP($A39,Anmeldeformular!$B$10:$M$109,5,FALSE)),"",VLOOKUP($A39,Anmeldeformular!$B$10:$M$109,5,FALSE))</f>
        <v/>
      </c>
      <c r="F39" s="205" t="str">
        <f t="array" ref="F39">IF(ISERROR(VLOOKUP($A39,Anmeldeformular!$B$10:$M$109,6,FALSE)),"",VLOOKUP($A39,Anmeldeformular!$B$10:$M$109,6,FALSE))</f>
        <v/>
      </c>
      <c r="G39" s="205" t="str">
        <f t="array" ref="G39">IF(ISERROR(VLOOKUP($A39,Anmeldeformular!$B$10:$M$109,9,FALSE)),"",IF(VLOOKUP($A39,Anmeldeformular!$B$10:$M$109,9,FALSE)="ja",VLOOKUP($A39,Einzelkür!$B$8:$F$107,5,FALSE),""))</f>
        <v/>
      </c>
      <c r="H39" s="205" t="str">
        <f t="array" ref="H39">IF(ISERROR(VLOOKUP($A39,Anmeldeformular!$B$10:$M$109,10,FALSE)),"",IF(VLOOKUP($A39,Anmeldeformular!$B$10:$M$109,10,FALSE)&lt;&gt;"",VLOOKUP(VLOOKUP($A39,Anmeldeformular!$B$10:$M$109,10,FALSE),Datenabgleich!$D$31:$E$54,2,FALSE),""))</f>
        <v/>
      </c>
      <c r="I39" s="205" t="str">
        <f t="array" ref="I39">IF(ISERROR(VLOOKUP($A39,Anmeldeformular!$B$10:$M$109,11,FALSE)),"",IF(VLOOKUP($A39,Anmeldeformular!$B$10:$M$109,11,FALSE)&lt;&gt;"",VLOOKUP(VLOOKUP($A39,Anmeldeformular!$B$10:$M$109,11,FALSE),Datenabgleich!$G$31:$H$38,2,FALSE),""))</f>
        <v/>
      </c>
      <c r="J39" s="205" t="str">
        <f t="array" ref="J39">IF(ISERROR(VLOOKUP($A39,Anmeldeformular!$B$10:$M$109,12,FALSE)),"",IF(VLOOKUP($A39,Anmeldeformular!$B$10:$M$109,12,FALSE)&lt;&gt;"",VLOOKUP(VLOOKUP($A39,Anmeldeformular!$B$10:$M$109,12,FALSE),Datenabgleich!$J$31:$K$34,2,FALSE),""))</f>
        <v/>
      </c>
    </row>
    <row r="40" spans="1:10" x14ac:dyDescent="0.25">
      <c r="A40" s="205" t="str">
        <f t="array" ref="A40">IF(ISERROR(LARGE(Datenabgleich!$N$31:$N$130,Datenabgleich!$O69)),"",LARGE(Datenabgleich!$N$31:$N$130,Datenabgleich!$O69))</f>
        <v/>
      </c>
      <c r="B40" s="205" t="str">
        <f t="array" ref="B40">IF(ISERROR(VLOOKUP($A40,Anmeldeformular!$B$10:$M$109,2,FALSE)),"",VLOOKUP($A40,Anmeldeformular!$B$10:$M$109,2,FALSE))</f>
        <v/>
      </c>
      <c r="C40" s="205" t="str">
        <f t="array" ref="C40">IF(ISERROR(VLOOKUP($A40,Anmeldeformular!$B$10:$M$109,3,FALSE)),"",VLOOKUP($A40,Anmeldeformular!$B$10:$M$109,3,FALSE))</f>
        <v/>
      </c>
      <c r="D40" s="205" t="str">
        <f t="array" ref="D40">IF(ISERROR(VLOOKUP($A40,Anmeldeformular!$B$10:$M$109,4,FALSE)),"",VLOOKUP($A40,Anmeldeformular!$B$10:$M$109,4,FALSE))</f>
        <v/>
      </c>
      <c r="E40" s="258" t="str">
        <f t="array" ref="E40">IF(ISERROR(VLOOKUP($A40,Anmeldeformular!$B$10:$M$109,5,FALSE)),"",VLOOKUP($A40,Anmeldeformular!$B$10:$M$109,5,FALSE))</f>
        <v/>
      </c>
      <c r="F40" s="205" t="str">
        <f t="array" ref="F40">IF(ISERROR(VLOOKUP($A40,Anmeldeformular!$B$10:$M$109,6,FALSE)),"",VLOOKUP($A40,Anmeldeformular!$B$10:$M$109,6,FALSE))</f>
        <v/>
      </c>
      <c r="G40" s="205" t="str">
        <f t="array" ref="G40">IF(ISERROR(VLOOKUP($A40,Anmeldeformular!$B$10:$M$109,9,FALSE)),"",IF(VLOOKUP($A40,Anmeldeformular!$B$10:$M$109,9,FALSE)="ja",VLOOKUP($A40,Einzelkür!$B$8:$F$107,5,FALSE),""))</f>
        <v/>
      </c>
      <c r="H40" s="205" t="str">
        <f t="array" ref="H40">IF(ISERROR(VLOOKUP($A40,Anmeldeformular!$B$10:$M$109,10,FALSE)),"",IF(VLOOKUP($A40,Anmeldeformular!$B$10:$M$109,10,FALSE)&lt;&gt;"",VLOOKUP(VLOOKUP($A40,Anmeldeformular!$B$10:$M$109,10,FALSE),Datenabgleich!$D$31:$E$54,2,FALSE),""))</f>
        <v/>
      </c>
      <c r="I40" s="205" t="str">
        <f t="array" ref="I40">IF(ISERROR(VLOOKUP($A40,Anmeldeformular!$B$10:$M$109,11,FALSE)),"",IF(VLOOKUP($A40,Anmeldeformular!$B$10:$M$109,11,FALSE)&lt;&gt;"",VLOOKUP(VLOOKUP($A40,Anmeldeformular!$B$10:$M$109,11,FALSE),Datenabgleich!$G$31:$H$38,2,FALSE),""))</f>
        <v/>
      </c>
      <c r="J40" s="205" t="str">
        <f t="array" ref="J40">IF(ISERROR(VLOOKUP($A40,Anmeldeformular!$B$10:$M$109,12,FALSE)),"",IF(VLOOKUP($A40,Anmeldeformular!$B$10:$M$109,12,FALSE)&lt;&gt;"",VLOOKUP(VLOOKUP($A40,Anmeldeformular!$B$10:$M$109,12,FALSE),Datenabgleich!$J$31:$K$34,2,FALSE),""))</f>
        <v/>
      </c>
    </row>
    <row r="41" spans="1:10" x14ac:dyDescent="0.25">
      <c r="A41" s="205" t="str">
        <f t="array" ref="A41">IF(ISERROR(LARGE(Datenabgleich!$N$31:$N$130,Datenabgleich!$O70)),"",LARGE(Datenabgleich!$N$31:$N$130,Datenabgleich!$O70))</f>
        <v/>
      </c>
      <c r="B41" s="205" t="str">
        <f t="array" ref="B41">IF(ISERROR(VLOOKUP($A41,Anmeldeformular!$B$10:$M$109,2,FALSE)),"",VLOOKUP($A41,Anmeldeformular!$B$10:$M$109,2,FALSE))</f>
        <v/>
      </c>
      <c r="C41" s="205" t="str">
        <f t="array" ref="C41">IF(ISERROR(VLOOKUP($A41,Anmeldeformular!$B$10:$M$109,3,FALSE)),"",VLOOKUP($A41,Anmeldeformular!$B$10:$M$109,3,FALSE))</f>
        <v/>
      </c>
      <c r="D41" s="205" t="str">
        <f t="array" ref="D41">IF(ISERROR(VLOOKUP($A41,Anmeldeformular!$B$10:$M$109,4,FALSE)),"",VLOOKUP($A41,Anmeldeformular!$B$10:$M$109,4,FALSE))</f>
        <v/>
      </c>
      <c r="E41" s="258" t="str">
        <f t="array" ref="E41">IF(ISERROR(VLOOKUP($A41,Anmeldeformular!$B$10:$M$109,5,FALSE)),"",VLOOKUP($A41,Anmeldeformular!$B$10:$M$109,5,FALSE))</f>
        <v/>
      </c>
      <c r="F41" s="205" t="str">
        <f t="array" ref="F41">IF(ISERROR(VLOOKUP($A41,Anmeldeformular!$B$10:$M$109,6,FALSE)),"",VLOOKUP($A41,Anmeldeformular!$B$10:$M$109,6,FALSE))</f>
        <v/>
      </c>
      <c r="G41" s="205" t="str">
        <f t="array" ref="G41">IF(ISERROR(VLOOKUP($A41,Anmeldeformular!$B$10:$M$109,9,FALSE)),"",IF(VLOOKUP($A41,Anmeldeformular!$B$10:$M$109,9,FALSE)="ja",VLOOKUP($A41,Einzelkür!$B$8:$F$107,5,FALSE),""))</f>
        <v/>
      </c>
      <c r="H41" s="205" t="str">
        <f t="array" ref="H41">IF(ISERROR(VLOOKUP($A41,Anmeldeformular!$B$10:$M$109,10,FALSE)),"",IF(VLOOKUP($A41,Anmeldeformular!$B$10:$M$109,10,FALSE)&lt;&gt;"",VLOOKUP(VLOOKUP($A41,Anmeldeformular!$B$10:$M$109,10,FALSE),Datenabgleich!$D$31:$E$54,2,FALSE),""))</f>
        <v/>
      </c>
      <c r="I41" s="205" t="str">
        <f t="array" ref="I41">IF(ISERROR(VLOOKUP($A41,Anmeldeformular!$B$10:$M$109,11,FALSE)),"",IF(VLOOKUP($A41,Anmeldeformular!$B$10:$M$109,11,FALSE)&lt;&gt;"",VLOOKUP(VLOOKUP($A41,Anmeldeformular!$B$10:$M$109,11,FALSE),Datenabgleich!$G$31:$H$38,2,FALSE),""))</f>
        <v/>
      </c>
      <c r="J41" s="205" t="str">
        <f t="array" ref="J41">IF(ISERROR(VLOOKUP($A41,Anmeldeformular!$B$10:$M$109,12,FALSE)),"",IF(VLOOKUP($A41,Anmeldeformular!$B$10:$M$109,12,FALSE)&lt;&gt;"",VLOOKUP(VLOOKUP($A41,Anmeldeformular!$B$10:$M$109,12,FALSE),Datenabgleich!$J$31:$K$34,2,FALSE),""))</f>
        <v/>
      </c>
    </row>
    <row r="42" spans="1:10" x14ac:dyDescent="0.25">
      <c r="A42" s="205" t="str">
        <f t="array" ref="A42">IF(ISERROR(LARGE(Datenabgleich!$N$31:$N$130,Datenabgleich!$O71)),"",LARGE(Datenabgleich!$N$31:$N$130,Datenabgleich!$O71))</f>
        <v/>
      </c>
      <c r="B42" s="205" t="str">
        <f t="array" ref="B42">IF(ISERROR(VLOOKUP($A42,Anmeldeformular!$B$10:$M$109,2,FALSE)),"",VLOOKUP($A42,Anmeldeformular!$B$10:$M$109,2,FALSE))</f>
        <v/>
      </c>
      <c r="C42" s="205" t="str">
        <f t="array" ref="C42">IF(ISERROR(VLOOKUP($A42,Anmeldeformular!$B$10:$M$109,3,FALSE)),"",VLOOKUP($A42,Anmeldeformular!$B$10:$M$109,3,FALSE))</f>
        <v/>
      </c>
      <c r="D42" s="205" t="str">
        <f t="array" ref="D42">IF(ISERROR(VLOOKUP($A42,Anmeldeformular!$B$10:$M$109,4,FALSE)),"",VLOOKUP($A42,Anmeldeformular!$B$10:$M$109,4,FALSE))</f>
        <v/>
      </c>
      <c r="E42" s="258" t="str">
        <f t="array" ref="E42">IF(ISERROR(VLOOKUP($A42,Anmeldeformular!$B$10:$M$109,5,FALSE)),"",VLOOKUP($A42,Anmeldeformular!$B$10:$M$109,5,FALSE))</f>
        <v/>
      </c>
      <c r="F42" s="205" t="str">
        <f t="array" ref="F42">IF(ISERROR(VLOOKUP($A42,Anmeldeformular!$B$10:$M$109,6,FALSE)),"",VLOOKUP($A42,Anmeldeformular!$B$10:$M$109,6,FALSE))</f>
        <v/>
      </c>
      <c r="G42" s="205" t="str">
        <f t="array" ref="G42">IF(ISERROR(VLOOKUP($A42,Anmeldeformular!$B$10:$M$109,9,FALSE)),"",IF(VLOOKUP($A42,Anmeldeformular!$B$10:$M$109,9,FALSE)="ja",VLOOKUP($A42,Einzelkür!$B$8:$F$107,5,FALSE),""))</f>
        <v/>
      </c>
      <c r="H42" s="205" t="str">
        <f t="array" ref="H42">IF(ISERROR(VLOOKUP($A42,Anmeldeformular!$B$10:$M$109,10,FALSE)),"",IF(VLOOKUP($A42,Anmeldeformular!$B$10:$M$109,10,FALSE)&lt;&gt;"",VLOOKUP(VLOOKUP($A42,Anmeldeformular!$B$10:$M$109,10,FALSE),Datenabgleich!$D$31:$E$54,2,FALSE),""))</f>
        <v/>
      </c>
      <c r="I42" s="205" t="str">
        <f t="array" ref="I42">IF(ISERROR(VLOOKUP($A42,Anmeldeformular!$B$10:$M$109,11,FALSE)),"",IF(VLOOKUP($A42,Anmeldeformular!$B$10:$M$109,11,FALSE)&lt;&gt;"",VLOOKUP(VLOOKUP($A42,Anmeldeformular!$B$10:$M$109,11,FALSE),Datenabgleich!$G$31:$H$38,2,FALSE),""))</f>
        <v/>
      </c>
      <c r="J42" s="205" t="str">
        <f t="array" ref="J42">IF(ISERROR(VLOOKUP($A42,Anmeldeformular!$B$10:$M$109,12,FALSE)),"",IF(VLOOKUP($A42,Anmeldeformular!$B$10:$M$109,12,FALSE)&lt;&gt;"",VLOOKUP(VLOOKUP($A42,Anmeldeformular!$B$10:$M$109,12,FALSE),Datenabgleich!$J$31:$K$34,2,FALSE),""))</f>
        <v/>
      </c>
    </row>
    <row r="43" spans="1:10" x14ac:dyDescent="0.25">
      <c r="A43" s="205" t="str">
        <f t="array" ref="A43">IF(ISERROR(LARGE(Datenabgleich!$N$31:$N$130,Datenabgleich!$O72)),"",LARGE(Datenabgleich!$N$31:$N$130,Datenabgleich!$O72))</f>
        <v/>
      </c>
      <c r="B43" s="205" t="str">
        <f t="array" ref="B43">IF(ISERROR(VLOOKUP($A43,Anmeldeformular!$B$10:$M$109,2,FALSE)),"",VLOOKUP($A43,Anmeldeformular!$B$10:$M$109,2,FALSE))</f>
        <v/>
      </c>
      <c r="C43" s="205" t="str">
        <f t="array" ref="C43">IF(ISERROR(VLOOKUP($A43,Anmeldeformular!$B$10:$M$109,3,FALSE)),"",VLOOKUP($A43,Anmeldeformular!$B$10:$M$109,3,FALSE))</f>
        <v/>
      </c>
      <c r="D43" s="205" t="str">
        <f t="array" ref="D43">IF(ISERROR(VLOOKUP($A43,Anmeldeformular!$B$10:$M$109,4,FALSE)),"",VLOOKUP($A43,Anmeldeformular!$B$10:$M$109,4,FALSE))</f>
        <v/>
      </c>
      <c r="E43" s="258" t="str">
        <f t="array" ref="E43">IF(ISERROR(VLOOKUP($A43,Anmeldeformular!$B$10:$M$109,5,FALSE)),"",VLOOKUP($A43,Anmeldeformular!$B$10:$M$109,5,FALSE))</f>
        <v/>
      </c>
      <c r="F43" s="205" t="str">
        <f t="array" ref="F43">IF(ISERROR(VLOOKUP($A43,Anmeldeformular!$B$10:$M$109,6,FALSE)),"",VLOOKUP($A43,Anmeldeformular!$B$10:$M$109,6,FALSE))</f>
        <v/>
      </c>
      <c r="G43" s="205" t="str">
        <f t="array" ref="G43">IF(ISERROR(VLOOKUP($A43,Anmeldeformular!$B$10:$M$109,9,FALSE)),"",IF(VLOOKUP($A43,Anmeldeformular!$B$10:$M$109,9,FALSE)="ja",VLOOKUP($A43,Einzelkür!$B$8:$F$107,5,FALSE),""))</f>
        <v/>
      </c>
      <c r="H43" s="205" t="str">
        <f t="array" ref="H43">IF(ISERROR(VLOOKUP($A43,Anmeldeformular!$B$10:$M$109,10,FALSE)),"",IF(VLOOKUP($A43,Anmeldeformular!$B$10:$M$109,10,FALSE)&lt;&gt;"",VLOOKUP(VLOOKUP($A43,Anmeldeformular!$B$10:$M$109,10,FALSE),Datenabgleich!$D$31:$E$54,2,FALSE),""))</f>
        <v/>
      </c>
      <c r="I43" s="205" t="str">
        <f t="array" ref="I43">IF(ISERROR(VLOOKUP($A43,Anmeldeformular!$B$10:$M$109,11,FALSE)),"",IF(VLOOKUP($A43,Anmeldeformular!$B$10:$M$109,11,FALSE)&lt;&gt;"",VLOOKUP(VLOOKUP($A43,Anmeldeformular!$B$10:$M$109,11,FALSE),Datenabgleich!$G$31:$H$38,2,FALSE),""))</f>
        <v/>
      </c>
      <c r="J43" s="205" t="str">
        <f t="array" ref="J43">IF(ISERROR(VLOOKUP($A43,Anmeldeformular!$B$10:$M$109,12,FALSE)),"",IF(VLOOKUP($A43,Anmeldeformular!$B$10:$M$109,12,FALSE)&lt;&gt;"",VLOOKUP(VLOOKUP($A43,Anmeldeformular!$B$10:$M$109,12,FALSE),Datenabgleich!$J$31:$K$34,2,FALSE),""))</f>
        <v/>
      </c>
    </row>
    <row r="44" spans="1:10" x14ac:dyDescent="0.25">
      <c r="A44" s="205" t="str">
        <f t="array" ref="A44">IF(ISERROR(LARGE(Datenabgleich!$N$31:$N$130,Datenabgleich!$O73)),"",LARGE(Datenabgleich!$N$31:$N$130,Datenabgleich!$O73))</f>
        <v/>
      </c>
      <c r="B44" s="205" t="str">
        <f t="array" ref="B44">IF(ISERROR(VLOOKUP($A44,Anmeldeformular!$B$10:$M$109,2,FALSE)),"",VLOOKUP($A44,Anmeldeformular!$B$10:$M$109,2,FALSE))</f>
        <v/>
      </c>
      <c r="C44" s="205" t="str">
        <f t="array" ref="C44">IF(ISERROR(VLOOKUP($A44,Anmeldeformular!$B$10:$M$109,3,FALSE)),"",VLOOKUP($A44,Anmeldeformular!$B$10:$M$109,3,FALSE))</f>
        <v/>
      </c>
      <c r="D44" s="205" t="str">
        <f t="array" ref="D44">IF(ISERROR(VLOOKUP($A44,Anmeldeformular!$B$10:$M$109,4,FALSE)),"",VLOOKUP($A44,Anmeldeformular!$B$10:$M$109,4,FALSE))</f>
        <v/>
      </c>
      <c r="E44" s="258" t="str">
        <f t="array" ref="E44">IF(ISERROR(VLOOKUP($A44,Anmeldeformular!$B$10:$M$109,5,FALSE)),"",VLOOKUP($A44,Anmeldeformular!$B$10:$M$109,5,FALSE))</f>
        <v/>
      </c>
      <c r="F44" s="205" t="str">
        <f t="array" ref="F44">IF(ISERROR(VLOOKUP($A44,Anmeldeformular!$B$10:$M$109,6,FALSE)),"",VLOOKUP($A44,Anmeldeformular!$B$10:$M$109,6,FALSE))</f>
        <v/>
      </c>
      <c r="G44" s="205" t="str">
        <f t="array" ref="G44">IF(ISERROR(VLOOKUP($A44,Anmeldeformular!$B$10:$M$109,9,FALSE)),"",IF(VLOOKUP($A44,Anmeldeformular!$B$10:$M$109,9,FALSE)="ja",VLOOKUP($A44,Einzelkür!$B$8:$F$107,5,FALSE),""))</f>
        <v/>
      </c>
      <c r="H44" s="205" t="str">
        <f t="array" ref="H44">IF(ISERROR(VLOOKUP($A44,Anmeldeformular!$B$10:$M$109,10,FALSE)),"",IF(VLOOKUP($A44,Anmeldeformular!$B$10:$M$109,10,FALSE)&lt;&gt;"",VLOOKUP(VLOOKUP($A44,Anmeldeformular!$B$10:$M$109,10,FALSE),Datenabgleich!$D$31:$E$54,2,FALSE),""))</f>
        <v/>
      </c>
      <c r="I44" s="205" t="str">
        <f t="array" ref="I44">IF(ISERROR(VLOOKUP($A44,Anmeldeformular!$B$10:$M$109,11,FALSE)),"",IF(VLOOKUP($A44,Anmeldeformular!$B$10:$M$109,11,FALSE)&lt;&gt;"",VLOOKUP(VLOOKUP($A44,Anmeldeformular!$B$10:$M$109,11,FALSE),Datenabgleich!$G$31:$H$38,2,FALSE),""))</f>
        <v/>
      </c>
      <c r="J44" s="205" t="str">
        <f t="array" ref="J44">IF(ISERROR(VLOOKUP($A44,Anmeldeformular!$B$10:$M$109,12,FALSE)),"",IF(VLOOKUP($A44,Anmeldeformular!$B$10:$M$109,12,FALSE)&lt;&gt;"",VLOOKUP(VLOOKUP($A44,Anmeldeformular!$B$10:$M$109,12,FALSE),Datenabgleich!$J$31:$K$34,2,FALSE),""))</f>
        <v/>
      </c>
    </row>
    <row r="45" spans="1:10" x14ac:dyDescent="0.25">
      <c r="A45" s="205" t="str">
        <f t="array" ref="A45">IF(ISERROR(LARGE(Datenabgleich!$N$31:$N$130,Datenabgleich!$O74)),"",LARGE(Datenabgleich!$N$31:$N$130,Datenabgleich!$O74))</f>
        <v/>
      </c>
      <c r="B45" s="205" t="str">
        <f t="array" ref="B45">IF(ISERROR(VLOOKUP($A45,Anmeldeformular!$B$10:$M$109,2,FALSE)),"",VLOOKUP($A45,Anmeldeformular!$B$10:$M$109,2,FALSE))</f>
        <v/>
      </c>
      <c r="C45" s="205" t="str">
        <f t="array" ref="C45">IF(ISERROR(VLOOKUP($A45,Anmeldeformular!$B$10:$M$109,3,FALSE)),"",VLOOKUP($A45,Anmeldeformular!$B$10:$M$109,3,FALSE))</f>
        <v/>
      </c>
      <c r="D45" s="205" t="str">
        <f t="array" ref="D45">IF(ISERROR(VLOOKUP($A45,Anmeldeformular!$B$10:$M$109,4,FALSE)),"",VLOOKUP($A45,Anmeldeformular!$B$10:$M$109,4,FALSE))</f>
        <v/>
      </c>
      <c r="E45" s="258" t="str">
        <f t="array" ref="E45">IF(ISERROR(VLOOKUP($A45,Anmeldeformular!$B$10:$M$109,5,FALSE)),"",VLOOKUP($A45,Anmeldeformular!$B$10:$M$109,5,FALSE))</f>
        <v/>
      </c>
      <c r="F45" s="205" t="str">
        <f t="array" ref="F45">IF(ISERROR(VLOOKUP($A45,Anmeldeformular!$B$10:$M$109,6,FALSE)),"",VLOOKUP($A45,Anmeldeformular!$B$10:$M$109,6,FALSE))</f>
        <v/>
      </c>
      <c r="G45" s="205" t="str">
        <f t="array" ref="G45">IF(ISERROR(VLOOKUP($A45,Anmeldeformular!$B$10:$M$109,9,FALSE)),"",IF(VLOOKUP($A45,Anmeldeformular!$B$10:$M$109,9,FALSE)="ja",VLOOKUP($A45,Einzelkür!$B$8:$F$107,5,FALSE),""))</f>
        <v/>
      </c>
      <c r="H45" s="205" t="str">
        <f t="array" ref="H45">IF(ISERROR(VLOOKUP($A45,Anmeldeformular!$B$10:$M$109,10,FALSE)),"",IF(VLOOKUP($A45,Anmeldeformular!$B$10:$M$109,10,FALSE)&lt;&gt;"",VLOOKUP(VLOOKUP($A45,Anmeldeformular!$B$10:$M$109,10,FALSE),Datenabgleich!$D$31:$E$54,2,FALSE),""))</f>
        <v/>
      </c>
      <c r="I45" s="205" t="str">
        <f t="array" ref="I45">IF(ISERROR(VLOOKUP($A45,Anmeldeformular!$B$10:$M$109,11,FALSE)),"",IF(VLOOKUP($A45,Anmeldeformular!$B$10:$M$109,11,FALSE)&lt;&gt;"",VLOOKUP(VLOOKUP($A45,Anmeldeformular!$B$10:$M$109,11,FALSE),Datenabgleich!$G$31:$H$38,2,FALSE),""))</f>
        <v/>
      </c>
      <c r="J45" s="205" t="str">
        <f t="array" ref="J45">IF(ISERROR(VLOOKUP($A45,Anmeldeformular!$B$10:$M$109,12,FALSE)),"",IF(VLOOKUP($A45,Anmeldeformular!$B$10:$M$109,12,FALSE)&lt;&gt;"",VLOOKUP(VLOOKUP($A45,Anmeldeformular!$B$10:$M$109,12,FALSE),Datenabgleich!$J$31:$K$34,2,FALSE),""))</f>
        <v/>
      </c>
    </row>
    <row r="46" spans="1:10" x14ac:dyDescent="0.25">
      <c r="A46" s="205" t="str">
        <f t="array" ref="A46">IF(ISERROR(LARGE(Datenabgleich!$N$31:$N$130,Datenabgleich!$O75)),"",LARGE(Datenabgleich!$N$31:$N$130,Datenabgleich!$O75))</f>
        <v/>
      </c>
      <c r="B46" s="205" t="str">
        <f t="array" ref="B46">IF(ISERROR(VLOOKUP($A46,Anmeldeformular!$B$10:$M$109,2,FALSE)),"",VLOOKUP($A46,Anmeldeformular!$B$10:$M$109,2,FALSE))</f>
        <v/>
      </c>
      <c r="C46" s="205" t="str">
        <f t="array" ref="C46">IF(ISERROR(VLOOKUP($A46,Anmeldeformular!$B$10:$M$109,3,FALSE)),"",VLOOKUP($A46,Anmeldeformular!$B$10:$M$109,3,FALSE))</f>
        <v/>
      </c>
      <c r="D46" s="205" t="str">
        <f t="array" ref="D46">IF(ISERROR(VLOOKUP($A46,Anmeldeformular!$B$10:$M$109,4,FALSE)),"",VLOOKUP($A46,Anmeldeformular!$B$10:$M$109,4,FALSE))</f>
        <v/>
      </c>
      <c r="E46" s="258" t="str">
        <f t="array" ref="E46">IF(ISERROR(VLOOKUP($A46,Anmeldeformular!$B$10:$M$109,5,FALSE)),"",VLOOKUP($A46,Anmeldeformular!$B$10:$M$109,5,FALSE))</f>
        <v/>
      </c>
      <c r="F46" s="205" t="str">
        <f t="array" ref="F46">IF(ISERROR(VLOOKUP($A46,Anmeldeformular!$B$10:$M$109,6,FALSE)),"",VLOOKUP($A46,Anmeldeformular!$B$10:$M$109,6,FALSE))</f>
        <v/>
      </c>
      <c r="G46" s="205" t="str">
        <f t="array" ref="G46">IF(ISERROR(VLOOKUP($A46,Anmeldeformular!$B$10:$M$109,9,FALSE)),"",IF(VLOOKUP($A46,Anmeldeformular!$B$10:$M$109,9,FALSE)="ja",VLOOKUP($A46,Einzelkür!$B$8:$F$107,5,FALSE),""))</f>
        <v/>
      </c>
      <c r="H46" s="205" t="str">
        <f t="array" ref="H46">IF(ISERROR(VLOOKUP($A46,Anmeldeformular!$B$10:$M$109,10,FALSE)),"",IF(VLOOKUP($A46,Anmeldeformular!$B$10:$M$109,10,FALSE)&lt;&gt;"",VLOOKUP(VLOOKUP($A46,Anmeldeformular!$B$10:$M$109,10,FALSE),Datenabgleich!$D$31:$E$54,2,FALSE),""))</f>
        <v/>
      </c>
      <c r="I46" s="205" t="str">
        <f t="array" ref="I46">IF(ISERROR(VLOOKUP($A46,Anmeldeformular!$B$10:$M$109,11,FALSE)),"",IF(VLOOKUP($A46,Anmeldeformular!$B$10:$M$109,11,FALSE)&lt;&gt;"",VLOOKUP(VLOOKUP($A46,Anmeldeformular!$B$10:$M$109,11,FALSE),Datenabgleich!$G$31:$H$38,2,FALSE),""))</f>
        <v/>
      </c>
      <c r="J46" s="205" t="str">
        <f t="array" ref="J46">IF(ISERROR(VLOOKUP($A46,Anmeldeformular!$B$10:$M$109,12,FALSE)),"",IF(VLOOKUP($A46,Anmeldeformular!$B$10:$M$109,12,FALSE)&lt;&gt;"",VLOOKUP(VLOOKUP($A46,Anmeldeformular!$B$10:$M$109,12,FALSE),Datenabgleich!$J$31:$K$34,2,FALSE),""))</f>
        <v/>
      </c>
    </row>
    <row r="47" spans="1:10" x14ac:dyDescent="0.25">
      <c r="A47" s="205" t="str">
        <f t="array" ref="A47">IF(ISERROR(LARGE(Datenabgleich!$N$31:$N$130,Datenabgleich!$O76)),"",LARGE(Datenabgleich!$N$31:$N$130,Datenabgleich!$O76))</f>
        <v/>
      </c>
      <c r="B47" s="205" t="str">
        <f t="array" ref="B47">IF(ISERROR(VLOOKUP($A47,Anmeldeformular!$B$10:$M$109,2,FALSE)),"",VLOOKUP($A47,Anmeldeformular!$B$10:$M$109,2,FALSE))</f>
        <v/>
      </c>
      <c r="C47" s="205" t="str">
        <f t="array" ref="C47">IF(ISERROR(VLOOKUP($A47,Anmeldeformular!$B$10:$M$109,3,FALSE)),"",VLOOKUP($A47,Anmeldeformular!$B$10:$M$109,3,FALSE))</f>
        <v/>
      </c>
      <c r="D47" s="205" t="str">
        <f t="array" ref="D47">IF(ISERROR(VLOOKUP($A47,Anmeldeformular!$B$10:$M$109,4,FALSE)),"",VLOOKUP($A47,Anmeldeformular!$B$10:$M$109,4,FALSE))</f>
        <v/>
      </c>
      <c r="E47" s="258" t="str">
        <f t="array" ref="E47">IF(ISERROR(VLOOKUP($A47,Anmeldeformular!$B$10:$M$109,5,FALSE)),"",VLOOKUP($A47,Anmeldeformular!$B$10:$M$109,5,FALSE))</f>
        <v/>
      </c>
      <c r="F47" s="205" t="str">
        <f t="array" ref="F47">IF(ISERROR(VLOOKUP($A47,Anmeldeformular!$B$10:$M$109,6,FALSE)),"",VLOOKUP($A47,Anmeldeformular!$B$10:$M$109,6,FALSE))</f>
        <v/>
      </c>
      <c r="G47" s="205" t="str">
        <f t="array" ref="G47">IF(ISERROR(VLOOKUP($A47,Anmeldeformular!$B$10:$M$109,9,FALSE)),"",IF(VLOOKUP($A47,Anmeldeformular!$B$10:$M$109,9,FALSE)="ja",VLOOKUP($A47,Einzelkür!$B$8:$F$107,5,FALSE),""))</f>
        <v/>
      </c>
      <c r="H47" s="205" t="str">
        <f t="array" ref="H47">IF(ISERROR(VLOOKUP($A47,Anmeldeformular!$B$10:$M$109,10,FALSE)),"",IF(VLOOKUP($A47,Anmeldeformular!$B$10:$M$109,10,FALSE)&lt;&gt;"",VLOOKUP(VLOOKUP($A47,Anmeldeformular!$B$10:$M$109,10,FALSE),Datenabgleich!$D$31:$E$54,2,FALSE),""))</f>
        <v/>
      </c>
      <c r="I47" s="205" t="str">
        <f t="array" ref="I47">IF(ISERROR(VLOOKUP($A47,Anmeldeformular!$B$10:$M$109,11,FALSE)),"",IF(VLOOKUP($A47,Anmeldeformular!$B$10:$M$109,11,FALSE)&lt;&gt;"",VLOOKUP(VLOOKUP($A47,Anmeldeformular!$B$10:$M$109,11,FALSE),Datenabgleich!$G$31:$H$38,2,FALSE),""))</f>
        <v/>
      </c>
      <c r="J47" s="205" t="str">
        <f t="array" ref="J47">IF(ISERROR(VLOOKUP($A47,Anmeldeformular!$B$10:$M$109,12,FALSE)),"",IF(VLOOKUP($A47,Anmeldeformular!$B$10:$M$109,12,FALSE)&lt;&gt;"",VLOOKUP(VLOOKUP($A47,Anmeldeformular!$B$10:$M$109,12,FALSE),Datenabgleich!$J$31:$K$34,2,FALSE),""))</f>
        <v/>
      </c>
    </row>
    <row r="48" spans="1:10" x14ac:dyDescent="0.25">
      <c r="A48" s="205" t="str">
        <f t="array" ref="A48">IF(ISERROR(LARGE(Datenabgleich!$N$31:$N$130,Datenabgleich!$O77)),"",LARGE(Datenabgleich!$N$31:$N$130,Datenabgleich!$O77))</f>
        <v/>
      </c>
      <c r="B48" s="205" t="str">
        <f t="array" ref="B48">IF(ISERROR(VLOOKUP($A48,Anmeldeformular!$B$10:$M$109,2,FALSE)),"",VLOOKUP($A48,Anmeldeformular!$B$10:$M$109,2,FALSE))</f>
        <v/>
      </c>
      <c r="C48" s="205" t="str">
        <f t="array" ref="C48">IF(ISERROR(VLOOKUP($A48,Anmeldeformular!$B$10:$M$109,3,FALSE)),"",VLOOKUP($A48,Anmeldeformular!$B$10:$M$109,3,FALSE))</f>
        <v/>
      </c>
      <c r="D48" s="205" t="str">
        <f t="array" ref="D48">IF(ISERROR(VLOOKUP($A48,Anmeldeformular!$B$10:$M$109,4,FALSE)),"",VLOOKUP($A48,Anmeldeformular!$B$10:$M$109,4,FALSE))</f>
        <v/>
      </c>
      <c r="E48" s="258" t="str">
        <f t="array" ref="E48">IF(ISERROR(VLOOKUP($A48,Anmeldeformular!$B$10:$M$109,5,FALSE)),"",VLOOKUP($A48,Anmeldeformular!$B$10:$M$109,5,FALSE))</f>
        <v/>
      </c>
      <c r="F48" s="205" t="str">
        <f t="array" ref="F48">IF(ISERROR(VLOOKUP($A48,Anmeldeformular!$B$10:$M$109,6,FALSE)),"",VLOOKUP($A48,Anmeldeformular!$B$10:$M$109,6,FALSE))</f>
        <v/>
      </c>
      <c r="G48" s="205" t="str">
        <f t="array" ref="G48">IF(ISERROR(VLOOKUP($A48,Anmeldeformular!$B$10:$M$109,9,FALSE)),"",IF(VLOOKUP($A48,Anmeldeformular!$B$10:$M$109,9,FALSE)="ja",VLOOKUP($A48,Einzelkür!$B$8:$F$107,5,FALSE),""))</f>
        <v/>
      </c>
      <c r="H48" s="205" t="str">
        <f t="array" ref="H48">IF(ISERROR(VLOOKUP($A48,Anmeldeformular!$B$10:$M$109,10,FALSE)),"",IF(VLOOKUP($A48,Anmeldeformular!$B$10:$M$109,10,FALSE)&lt;&gt;"",VLOOKUP(VLOOKUP($A48,Anmeldeformular!$B$10:$M$109,10,FALSE),Datenabgleich!$D$31:$E$54,2,FALSE),""))</f>
        <v/>
      </c>
      <c r="I48" s="205" t="str">
        <f t="array" ref="I48">IF(ISERROR(VLOOKUP($A48,Anmeldeformular!$B$10:$M$109,11,FALSE)),"",IF(VLOOKUP($A48,Anmeldeformular!$B$10:$M$109,11,FALSE)&lt;&gt;"",VLOOKUP(VLOOKUP($A48,Anmeldeformular!$B$10:$M$109,11,FALSE),Datenabgleich!$G$31:$H$38,2,FALSE),""))</f>
        <v/>
      </c>
      <c r="J48" s="205" t="str">
        <f t="array" ref="J48">IF(ISERROR(VLOOKUP($A48,Anmeldeformular!$B$10:$M$109,12,FALSE)),"",IF(VLOOKUP($A48,Anmeldeformular!$B$10:$M$109,12,FALSE)&lt;&gt;"",VLOOKUP(VLOOKUP($A48,Anmeldeformular!$B$10:$M$109,12,FALSE),Datenabgleich!$J$31:$K$34,2,FALSE),""))</f>
        <v/>
      </c>
    </row>
    <row r="49" spans="1:10" x14ac:dyDescent="0.25">
      <c r="A49" s="205" t="str">
        <f t="array" ref="A49">IF(ISERROR(LARGE(Datenabgleich!$N$31:$N$130,Datenabgleich!$O78)),"",LARGE(Datenabgleich!$N$31:$N$130,Datenabgleich!$O78))</f>
        <v/>
      </c>
      <c r="B49" s="205" t="str">
        <f t="array" ref="B49">IF(ISERROR(VLOOKUP($A49,Anmeldeformular!$B$10:$M$109,2,FALSE)),"",VLOOKUP($A49,Anmeldeformular!$B$10:$M$109,2,FALSE))</f>
        <v/>
      </c>
      <c r="C49" s="205" t="str">
        <f t="array" ref="C49">IF(ISERROR(VLOOKUP($A49,Anmeldeformular!$B$10:$M$109,3,FALSE)),"",VLOOKUP($A49,Anmeldeformular!$B$10:$M$109,3,FALSE))</f>
        <v/>
      </c>
      <c r="D49" s="205" t="str">
        <f t="array" ref="D49">IF(ISERROR(VLOOKUP($A49,Anmeldeformular!$B$10:$M$109,4,FALSE)),"",VLOOKUP($A49,Anmeldeformular!$B$10:$M$109,4,FALSE))</f>
        <v/>
      </c>
      <c r="E49" s="258" t="str">
        <f t="array" ref="E49">IF(ISERROR(VLOOKUP($A49,Anmeldeformular!$B$10:$M$109,5,FALSE)),"",VLOOKUP($A49,Anmeldeformular!$B$10:$M$109,5,FALSE))</f>
        <v/>
      </c>
      <c r="F49" s="205" t="str">
        <f t="array" ref="F49">IF(ISERROR(VLOOKUP($A49,Anmeldeformular!$B$10:$M$109,6,FALSE)),"",VLOOKUP($A49,Anmeldeformular!$B$10:$M$109,6,FALSE))</f>
        <v/>
      </c>
      <c r="G49" s="205" t="str">
        <f t="array" ref="G49">IF(ISERROR(VLOOKUP($A49,Anmeldeformular!$B$10:$M$109,9,FALSE)),"",IF(VLOOKUP($A49,Anmeldeformular!$B$10:$M$109,9,FALSE)="ja",VLOOKUP($A49,Einzelkür!$B$8:$F$107,5,FALSE),""))</f>
        <v/>
      </c>
      <c r="H49" s="205" t="str">
        <f t="array" ref="H49">IF(ISERROR(VLOOKUP($A49,Anmeldeformular!$B$10:$M$109,10,FALSE)),"",IF(VLOOKUP($A49,Anmeldeformular!$B$10:$M$109,10,FALSE)&lt;&gt;"",VLOOKUP(VLOOKUP($A49,Anmeldeformular!$B$10:$M$109,10,FALSE),Datenabgleich!$D$31:$E$54,2,FALSE),""))</f>
        <v/>
      </c>
      <c r="I49" s="205" t="str">
        <f t="array" ref="I49">IF(ISERROR(VLOOKUP($A49,Anmeldeformular!$B$10:$M$109,11,FALSE)),"",IF(VLOOKUP($A49,Anmeldeformular!$B$10:$M$109,11,FALSE)&lt;&gt;"",VLOOKUP(VLOOKUP($A49,Anmeldeformular!$B$10:$M$109,11,FALSE),Datenabgleich!$G$31:$H$38,2,FALSE),""))</f>
        <v/>
      </c>
      <c r="J49" s="205" t="str">
        <f t="array" ref="J49">IF(ISERROR(VLOOKUP($A49,Anmeldeformular!$B$10:$M$109,12,FALSE)),"",IF(VLOOKUP($A49,Anmeldeformular!$B$10:$M$109,12,FALSE)&lt;&gt;"",VLOOKUP(VLOOKUP($A49,Anmeldeformular!$B$10:$M$109,12,FALSE),Datenabgleich!$J$31:$K$34,2,FALSE),""))</f>
        <v/>
      </c>
    </row>
    <row r="50" spans="1:10" x14ac:dyDescent="0.25">
      <c r="A50" s="205" t="str">
        <f t="array" ref="A50">IF(ISERROR(LARGE(Datenabgleich!$N$31:$N$130,Datenabgleich!$O79)),"",LARGE(Datenabgleich!$N$31:$N$130,Datenabgleich!$O79))</f>
        <v/>
      </c>
      <c r="B50" s="205" t="str">
        <f t="array" ref="B50">IF(ISERROR(VLOOKUP($A50,Anmeldeformular!$B$10:$M$109,2,FALSE)),"",VLOOKUP($A50,Anmeldeformular!$B$10:$M$109,2,FALSE))</f>
        <v/>
      </c>
      <c r="C50" s="205" t="str">
        <f t="array" ref="C50">IF(ISERROR(VLOOKUP($A50,Anmeldeformular!$B$10:$M$109,3,FALSE)),"",VLOOKUP($A50,Anmeldeformular!$B$10:$M$109,3,FALSE))</f>
        <v/>
      </c>
      <c r="D50" s="205" t="str">
        <f t="array" ref="D50">IF(ISERROR(VLOOKUP($A50,Anmeldeformular!$B$10:$M$109,4,FALSE)),"",VLOOKUP($A50,Anmeldeformular!$B$10:$M$109,4,FALSE))</f>
        <v/>
      </c>
      <c r="E50" s="258" t="str">
        <f t="array" ref="E50">IF(ISERROR(VLOOKUP($A50,Anmeldeformular!$B$10:$M$109,5,FALSE)),"",VLOOKUP($A50,Anmeldeformular!$B$10:$M$109,5,FALSE))</f>
        <v/>
      </c>
      <c r="F50" s="205" t="str">
        <f t="array" ref="F50">IF(ISERROR(VLOOKUP($A50,Anmeldeformular!$B$10:$M$109,6,FALSE)),"",VLOOKUP($A50,Anmeldeformular!$B$10:$M$109,6,FALSE))</f>
        <v/>
      </c>
      <c r="G50" s="205" t="str">
        <f t="array" ref="G50">IF(ISERROR(VLOOKUP($A50,Anmeldeformular!$B$10:$M$109,9,FALSE)),"",IF(VLOOKUP($A50,Anmeldeformular!$B$10:$M$109,9,FALSE)="ja",VLOOKUP($A50,Einzelkür!$B$8:$F$107,5,FALSE),""))</f>
        <v/>
      </c>
      <c r="H50" s="205" t="str">
        <f t="array" ref="H50">IF(ISERROR(VLOOKUP($A50,Anmeldeformular!$B$10:$M$109,10,FALSE)),"",IF(VLOOKUP($A50,Anmeldeformular!$B$10:$M$109,10,FALSE)&lt;&gt;"",VLOOKUP(VLOOKUP($A50,Anmeldeformular!$B$10:$M$109,10,FALSE),Datenabgleich!$D$31:$E$54,2,FALSE),""))</f>
        <v/>
      </c>
      <c r="I50" s="205" t="str">
        <f t="array" ref="I50">IF(ISERROR(VLOOKUP($A50,Anmeldeformular!$B$10:$M$109,11,FALSE)),"",IF(VLOOKUP($A50,Anmeldeformular!$B$10:$M$109,11,FALSE)&lt;&gt;"",VLOOKUP(VLOOKUP($A50,Anmeldeformular!$B$10:$M$109,11,FALSE),Datenabgleich!$G$31:$H$38,2,FALSE),""))</f>
        <v/>
      </c>
      <c r="J50" s="205" t="str">
        <f t="array" ref="J50">IF(ISERROR(VLOOKUP($A50,Anmeldeformular!$B$10:$M$109,12,FALSE)),"",IF(VLOOKUP($A50,Anmeldeformular!$B$10:$M$109,12,FALSE)&lt;&gt;"",VLOOKUP(VLOOKUP($A50,Anmeldeformular!$B$10:$M$109,12,FALSE),Datenabgleich!$J$31:$K$34,2,FALSE),""))</f>
        <v/>
      </c>
    </row>
    <row r="51" spans="1:10" x14ac:dyDescent="0.25">
      <c r="A51" s="205" t="str">
        <f t="array" ref="A51">IF(ISERROR(LARGE(Datenabgleich!$N$31:$N$130,Datenabgleich!$O80)),"",LARGE(Datenabgleich!$N$31:$N$130,Datenabgleich!$O80))</f>
        <v/>
      </c>
      <c r="B51" s="205" t="str">
        <f t="array" ref="B51">IF(ISERROR(VLOOKUP($A51,Anmeldeformular!$B$10:$M$109,2,FALSE)),"",VLOOKUP($A51,Anmeldeformular!$B$10:$M$109,2,FALSE))</f>
        <v/>
      </c>
      <c r="C51" s="205" t="str">
        <f t="array" ref="C51">IF(ISERROR(VLOOKUP($A51,Anmeldeformular!$B$10:$M$109,3,FALSE)),"",VLOOKUP($A51,Anmeldeformular!$B$10:$M$109,3,FALSE))</f>
        <v/>
      </c>
      <c r="D51" s="205" t="str">
        <f t="array" ref="D51">IF(ISERROR(VLOOKUP($A51,Anmeldeformular!$B$10:$M$109,4,FALSE)),"",VLOOKUP($A51,Anmeldeformular!$B$10:$M$109,4,FALSE))</f>
        <v/>
      </c>
      <c r="E51" s="258" t="str">
        <f t="array" ref="E51">IF(ISERROR(VLOOKUP($A51,Anmeldeformular!$B$10:$M$109,5,FALSE)),"",VLOOKUP($A51,Anmeldeformular!$B$10:$M$109,5,FALSE))</f>
        <v/>
      </c>
      <c r="F51" s="205" t="str">
        <f t="array" ref="F51">IF(ISERROR(VLOOKUP($A51,Anmeldeformular!$B$10:$M$109,6,FALSE)),"",VLOOKUP($A51,Anmeldeformular!$B$10:$M$109,6,FALSE))</f>
        <v/>
      </c>
      <c r="G51" s="205" t="str">
        <f t="array" ref="G51">IF(ISERROR(VLOOKUP($A51,Anmeldeformular!$B$10:$M$109,9,FALSE)),"",IF(VLOOKUP($A51,Anmeldeformular!$B$10:$M$109,9,FALSE)="ja",VLOOKUP($A51,Einzelkür!$B$8:$F$107,5,FALSE),""))</f>
        <v/>
      </c>
      <c r="H51" s="205" t="str">
        <f t="array" ref="H51">IF(ISERROR(VLOOKUP($A51,Anmeldeformular!$B$10:$M$109,10,FALSE)),"",IF(VLOOKUP($A51,Anmeldeformular!$B$10:$M$109,10,FALSE)&lt;&gt;"",VLOOKUP(VLOOKUP($A51,Anmeldeformular!$B$10:$M$109,10,FALSE),Datenabgleich!$D$31:$E$54,2,FALSE),""))</f>
        <v/>
      </c>
      <c r="I51" s="205" t="str">
        <f t="array" ref="I51">IF(ISERROR(VLOOKUP($A51,Anmeldeformular!$B$10:$M$109,11,FALSE)),"",IF(VLOOKUP($A51,Anmeldeformular!$B$10:$M$109,11,FALSE)&lt;&gt;"",VLOOKUP(VLOOKUP($A51,Anmeldeformular!$B$10:$M$109,11,FALSE),Datenabgleich!$G$31:$H$38,2,FALSE),""))</f>
        <v/>
      </c>
      <c r="J51" s="205" t="str">
        <f t="array" ref="J51">IF(ISERROR(VLOOKUP($A51,Anmeldeformular!$B$10:$M$109,12,FALSE)),"",IF(VLOOKUP($A51,Anmeldeformular!$B$10:$M$109,12,FALSE)&lt;&gt;"",VLOOKUP(VLOOKUP($A51,Anmeldeformular!$B$10:$M$109,12,FALSE),Datenabgleich!$J$31:$K$34,2,FALSE),""))</f>
        <v/>
      </c>
    </row>
    <row r="52" spans="1:10" x14ac:dyDescent="0.25">
      <c r="A52" s="205" t="str">
        <f t="array" ref="A52">IF(ISERROR(LARGE(Datenabgleich!$N$31:$N$130,Datenabgleich!$O81)),"",LARGE(Datenabgleich!$N$31:$N$130,Datenabgleich!$O81))</f>
        <v/>
      </c>
      <c r="B52" s="205" t="str">
        <f t="array" ref="B52">IF(ISERROR(VLOOKUP($A52,Anmeldeformular!$B$10:$M$109,2,FALSE)),"",VLOOKUP($A52,Anmeldeformular!$B$10:$M$109,2,FALSE))</f>
        <v/>
      </c>
      <c r="C52" s="205" t="str">
        <f t="array" ref="C52">IF(ISERROR(VLOOKUP($A52,Anmeldeformular!$B$10:$M$109,3,FALSE)),"",VLOOKUP($A52,Anmeldeformular!$B$10:$M$109,3,FALSE))</f>
        <v/>
      </c>
      <c r="D52" s="205" t="str">
        <f t="array" ref="D52">IF(ISERROR(VLOOKUP($A52,Anmeldeformular!$B$10:$M$109,4,FALSE)),"",VLOOKUP($A52,Anmeldeformular!$B$10:$M$109,4,FALSE))</f>
        <v/>
      </c>
      <c r="E52" s="258" t="str">
        <f t="array" ref="E52">IF(ISERROR(VLOOKUP($A52,Anmeldeformular!$B$10:$M$109,5,FALSE)),"",VLOOKUP($A52,Anmeldeformular!$B$10:$M$109,5,FALSE))</f>
        <v/>
      </c>
      <c r="F52" s="205" t="str">
        <f t="array" ref="F52">IF(ISERROR(VLOOKUP($A52,Anmeldeformular!$B$10:$M$109,6,FALSE)),"",VLOOKUP($A52,Anmeldeformular!$B$10:$M$109,6,FALSE))</f>
        <v/>
      </c>
      <c r="G52" s="205" t="str">
        <f t="array" ref="G52">IF(ISERROR(VLOOKUP($A52,Anmeldeformular!$B$10:$M$109,9,FALSE)),"",IF(VLOOKUP($A52,Anmeldeformular!$B$10:$M$109,9,FALSE)="ja",VLOOKUP($A52,Einzelkür!$B$8:$F$107,5,FALSE),""))</f>
        <v/>
      </c>
      <c r="H52" s="205" t="str">
        <f t="array" ref="H52">IF(ISERROR(VLOOKUP($A52,Anmeldeformular!$B$10:$M$109,10,FALSE)),"",IF(VLOOKUP($A52,Anmeldeformular!$B$10:$M$109,10,FALSE)&lt;&gt;"",VLOOKUP(VLOOKUP($A52,Anmeldeformular!$B$10:$M$109,10,FALSE),Datenabgleich!$D$31:$E$54,2,FALSE),""))</f>
        <v/>
      </c>
      <c r="I52" s="205" t="str">
        <f t="array" ref="I52">IF(ISERROR(VLOOKUP($A52,Anmeldeformular!$B$10:$M$109,11,FALSE)),"",IF(VLOOKUP($A52,Anmeldeformular!$B$10:$M$109,11,FALSE)&lt;&gt;"",VLOOKUP(VLOOKUP($A52,Anmeldeformular!$B$10:$M$109,11,FALSE),Datenabgleich!$G$31:$H$38,2,FALSE),""))</f>
        <v/>
      </c>
      <c r="J52" s="205" t="str">
        <f t="array" ref="J52">IF(ISERROR(VLOOKUP($A52,Anmeldeformular!$B$10:$M$109,12,FALSE)),"",IF(VLOOKUP($A52,Anmeldeformular!$B$10:$M$109,12,FALSE)&lt;&gt;"",VLOOKUP(VLOOKUP($A52,Anmeldeformular!$B$10:$M$109,12,FALSE),Datenabgleich!$J$31:$K$34,2,FALSE),""))</f>
        <v/>
      </c>
    </row>
    <row r="53" spans="1:10" x14ac:dyDescent="0.25">
      <c r="A53" s="205" t="str">
        <f t="array" ref="A53">IF(ISERROR(LARGE(Datenabgleich!$N$31:$N$130,Datenabgleich!$O82)),"",LARGE(Datenabgleich!$N$31:$N$130,Datenabgleich!$O82))</f>
        <v/>
      </c>
      <c r="B53" s="205" t="str">
        <f t="array" ref="B53">IF(ISERROR(VLOOKUP($A53,Anmeldeformular!$B$10:$M$109,2,FALSE)),"",VLOOKUP($A53,Anmeldeformular!$B$10:$M$109,2,FALSE))</f>
        <v/>
      </c>
      <c r="C53" s="205" t="str">
        <f t="array" ref="C53">IF(ISERROR(VLOOKUP($A53,Anmeldeformular!$B$10:$M$109,3,FALSE)),"",VLOOKUP($A53,Anmeldeformular!$B$10:$M$109,3,FALSE))</f>
        <v/>
      </c>
      <c r="D53" s="205" t="str">
        <f t="array" ref="D53">IF(ISERROR(VLOOKUP($A53,Anmeldeformular!$B$10:$M$109,4,FALSE)),"",VLOOKUP($A53,Anmeldeformular!$B$10:$M$109,4,FALSE))</f>
        <v/>
      </c>
      <c r="E53" s="258" t="str">
        <f t="array" ref="E53">IF(ISERROR(VLOOKUP($A53,Anmeldeformular!$B$10:$M$109,5,FALSE)),"",VLOOKUP($A53,Anmeldeformular!$B$10:$M$109,5,FALSE))</f>
        <v/>
      </c>
      <c r="F53" s="205" t="str">
        <f t="array" ref="F53">IF(ISERROR(VLOOKUP($A53,Anmeldeformular!$B$10:$M$109,6,FALSE)),"",VLOOKUP($A53,Anmeldeformular!$B$10:$M$109,6,FALSE))</f>
        <v/>
      </c>
      <c r="G53" s="205" t="str">
        <f t="array" ref="G53">IF(ISERROR(VLOOKUP($A53,Anmeldeformular!$B$10:$M$109,9,FALSE)),"",IF(VLOOKUP($A53,Anmeldeformular!$B$10:$M$109,9,FALSE)="ja",VLOOKUP($A53,Einzelkür!$B$8:$F$107,5,FALSE),""))</f>
        <v/>
      </c>
      <c r="H53" s="205" t="str">
        <f t="array" ref="H53">IF(ISERROR(VLOOKUP($A53,Anmeldeformular!$B$10:$M$109,10,FALSE)),"",IF(VLOOKUP($A53,Anmeldeformular!$B$10:$M$109,10,FALSE)&lt;&gt;"",VLOOKUP(VLOOKUP($A53,Anmeldeformular!$B$10:$M$109,10,FALSE),Datenabgleich!$D$31:$E$54,2,FALSE),""))</f>
        <v/>
      </c>
      <c r="I53" s="205" t="str">
        <f t="array" ref="I53">IF(ISERROR(VLOOKUP($A53,Anmeldeformular!$B$10:$M$109,11,FALSE)),"",IF(VLOOKUP($A53,Anmeldeformular!$B$10:$M$109,11,FALSE)&lt;&gt;"",VLOOKUP(VLOOKUP($A53,Anmeldeformular!$B$10:$M$109,11,FALSE),Datenabgleich!$G$31:$H$38,2,FALSE),""))</f>
        <v/>
      </c>
      <c r="J53" s="205" t="str">
        <f t="array" ref="J53">IF(ISERROR(VLOOKUP($A53,Anmeldeformular!$B$10:$M$109,12,FALSE)),"",IF(VLOOKUP($A53,Anmeldeformular!$B$10:$M$109,12,FALSE)&lt;&gt;"",VLOOKUP(VLOOKUP($A53,Anmeldeformular!$B$10:$M$109,12,FALSE),Datenabgleich!$J$31:$K$34,2,FALSE),""))</f>
        <v/>
      </c>
    </row>
    <row r="54" spans="1:10" x14ac:dyDescent="0.25">
      <c r="A54" s="205" t="str">
        <f t="array" ref="A54">IF(ISERROR(LARGE(Datenabgleich!$N$31:$N$130,Datenabgleich!$O83)),"",LARGE(Datenabgleich!$N$31:$N$130,Datenabgleich!$O83))</f>
        <v/>
      </c>
      <c r="B54" s="205" t="str">
        <f t="array" ref="B54">IF(ISERROR(VLOOKUP($A54,Anmeldeformular!$B$10:$M$109,2,FALSE)),"",VLOOKUP($A54,Anmeldeformular!$B$10:$M$109,2,FALSE))</f>
        <v/>
      </c>
      <c r="C54" s="205" t="str">
        <f t="array" ref="C54">IF(ISERROR(VLOOKUP($A54,Anmeldeformular!$B$10:$M$109,3,FALSE)),"",VLOOKUP($A54,Anmeldeformular!$B$10:$M$109,3,FALSE))</f>
        <v/>
      </c>
      <c r="D54" s="205" t="str">
        <f t="array" ref="D54">IF(ISERROR(VLOOKUP($A54,Anmeldeformular!$B$10:$M$109,4,FALSE)),"",VLOOKUP($A54,Anmeldeformular!$B$10:$M$109,4,FALSE))</f>
        <v/>
      </c>
      <c r="E54" s="258" t="str">
        <f t="array" ref="E54">IF(ISERROR(VLOOKUP($A54,Anmeldeformular!$B$10:$M$109,5,FALSE)),"",VLOOKUP($A54,Anmeldeformular!$B$10:$M$109,5,FALSE))</f>
        <v/>
      </c>
      <c r="F54" s="205" t="str">
        <f t="array" ref="F54">IF(ISERROR(VLOOKUP($A54,Anmeldeformular!$B$10:$M$109,6,FALSE)),"",VLOOKUP($A54,Anmeldeformular!$B$10:$M$109,6,FALSE))</f>
        <v/>
      </c>
      <c r="G54" s="205" t="str">
        <f t="array" ref="G54">IF(ISERROR(VLOOKUP($A54,Anmeldeformular!$B$10:$M$109,9,FALSE)),"",IF(VLOOKUP($A54,Anmeldeformular!$B$10:$M$109,9,FALSE)="ja",VLOOKUP($A54,Einzelkür!$B$8:$F$107,5,FALSE),""))</f>
        <v/>
      </c>
      <c r="H54" s="205" t="str">
        <f t="array" ref="H54">IF(ISERROR(VLOOKUP($A54,Anmeldeformular!$B$10:$M$109,10,FALSE)),"",IF(VLOOKUP($A54,Anmeldeformular!$B$10:$M$109,10,FALSE)&lt;&gt;"",VLOOKUP(VLOOKUP($A54,Anmeldeformular!$B$10:$M$109,10,FALSE),Datenabgleich!$D$31:$E$54,2,FALSE),""))</f>
        <v/>
      </c>
      <c r="I54" s="205" t="str">
        <f t="array" ref="I54">IF(ISERROR(VLOOKUP($A54,Anmeldeformular!$B$10:$M$109,11,FALSE)),"",IF(VLOOKUP($A54,Anmeldeformular!$B$10:$M$109,11,FALSE)&lt;&gt;"",VLOOKUP(VLOOKUP($A54,Anmeldeformular!$B$10:$M$109,11,FALSE),Datenabgleich!$G$31:$H$38,2,FALSE),""))</f>
        <v/>
      </c>
      <c r="J54" s="205" t="str">
        <f t="array" ref="J54">IF(ISERROR(VLOOKUP($A54,Anmeldeformular!$B$10:$M$109,12,FALSE)),"",IF(VLOOKUP($A54,Anmeldeformular!$B$10:$M$109,12,FALSE)&lt;&gt;"",VLOOKUP(VLOOKUP($A54,Anmeldeformular!$B$10:$M$109,12,FALSE),Datenabgleich!$J$31:$K$34,2,FALSE),""))</f>
        <v/>
      </c>
    </row>
    <row r="55" spans="1:10" x14ac:dyDescent="0.25">
      <c r="A55" s="205" t="str">
        <f t="array" ref="A55">IF(ISERROR(LARGE(Datenabgleich!$N$31:$N$130,Datenabgleich!$O84)),"",LARGE(Datenabgleich!$N$31:$N$130,Datenabgleich!$O84))</f>
        <v/>
      </c>
      <c r="B55" s="205" t="str">
        <f t="array" ref="B55">IF(ISERROR(VLOOKUP($A55,Anmeldeformular!$B$10:$M$109,2,FALSE)),"",VLOOKUP($A55,Anmeldeformular!$B$10:$M$109,2,FALSE))</f>
        <v/>
      </c>
      <c r="C55" s="205" t="str">
        <f t="array" ref="C55">IF(ISERROR(VLOOKUP($A55,Anmeldeformular!$B$10:$M$109,3,FALSE)),"",VLOOKUP($A55,Anmeldeformular!$B$10:$M$109,3,FALSE))</f>
        <v/>
      </c>
      <c r="D55" s="205" t="str">
        <f t="array" ref="D55">IF(ISERROR(VLOOKUP($A55,Anmeldeformular!$B$10:$M$109,4,FALSE)),"",VLOOKUP($A55,Anmeldeformular!$B$10:$M$109,4,FALSE))</f>
        <v/>
      </c>
      <c r="E55" s="258" t="str">
        <f t="array" ref="E55">IF(ISERROR(VLOOKUP($A55,Anmeldeformular!$B$10:$M$109,5,FALSE)),"",VLOOKUP($A55,Anmeldeformular!$B$10:$M$109,5,FALSE))</f>
        <v/>
      </c>
      <c r="F55" s="205" t="str">
        <f t="array" ref="F55">IF(ISERROR(VLOOKUP($A55,Anmeldeformular!$B$10:$M$109,6,FALSE)),"",VLOOKUP($A55,Anmeldeformular!$B$10:$M$109,6,FALSE))</f>
        <v/>
      </c>
      <c r="G55" s="205" t="str">
        <f t="array" ref="G55">IF(ISERROR(VLOOKUP($A55,Anmeldeformular!$B$10:$M$109,9,FALSE)),"",IF(VLOOKUP($A55,Anmeldeformular!$B$10:$M$109,9,FALSE)="ja",VLOOKUP($A55,Einzelkür!$B$8:$F$107,5,FALSE),""))</f>
        <v/>
      </c>
      <c r="H55" s="205" t="str">
        <f t="array" ref="H55">IF(ISERROR(VLOOKUP($A55,Anmeldeformular!$B$10:$M$109,10,FALSE)),"",IF(VLOOKUP($A55,Anmeldeformular!$B$10:$M$109,10,FALSE)&lt;&gt;"",VLOOKUP(VLOOKUP($A55,Anmeldeformular!$B$10:$M$109,10,FALSE),Datenabgleich!$D$31:$E$54,2,FALSE),""))</f>
        <v/>
      </c>
      <c r="I55" s="205" t="str">
        <f t="array" ref="I55">IF(ISERROR(VLOOKUP($A55,Anmeldeformular!$B$10:$M$109,11,FALSE)),"",IF(VLOOKUP($A55,Anmeldeformular!$B$10:$M$109,11,FALSE)&lt;&gt;"",VLOOKUP(VLOOKUP($A55,Anmeldeformular!$B$10:$M$109,11,FALSE),Datenabgleich!$G$31:$H$38,2,FALSE),""))</f>
        <v/>
      </c>
      <c r="J55" s="205" t="str">
        <f t="array" ref="J55">IF(ISERROR(VLOOKUP($A55,Anmeldeformular!$B$10:$M$109,12,FALSE)),"",IF(VLOOKUP($A55,Anmeldeformular!$B$10:$M$109,12,FALSE)&lt;&gt;"",VLOOKUP(VLOOKUP($A55,Anmeldeformular!$B$10:$M$109,12,FALSE),Datenabgleich!$J$31:$K$34,2,FALSE),""))</f>
        <v/>
      </c>
    </row>
    <row r="56" spans="1:10" x14ac:dyDescent="0.25">
      <c r="A56" s="205" t="str">
        <f t="array" ref="A56">IF(ISERROR(LARGE(Datenabgleich!$N$31:$N$130,Datenabgleich!$O85)),"",LARGE(Datenabgleich!$N$31:$N$130,Datenabgleich!$O85))</f>
        <v/>
      </c>
      <c r="B56" s="205" t="str">
        <f t="array" ref="B56">IF(ISERROR(VLOOKUP($A56,Anmeldeformular!$B$10:$M$109,2,FALSE)),"",VLOOKUP($A56,Anmeldeformular!$B$10:$M$109,2,FALSE))</f>
        <v/>
      </c>
      <c r="C56" s="205" t="str">
        <f t="array" ref="C56">IF(ISERROR(VLOOKUP($A56,Anmeldeformular!$B$10:$M$109,3,FALSE)),"",VLOOKUP($A56,Anmeldeformular!$B$10:$M$109,3,FALSE))</f>
        <v/>
      </c>
      <c r="D56" s="205" t="str">
        <f t="array" ref="D56">IF(ISERROR(VLOOKUP($A56,Anmeldeformular!$B$10:$M$109,4,FALSE)),"",VLOOKUP($A56,Anmeldeformular!$B$10:$M$109,4,FALSE))</f>
        <v/>
      </c>
      <c r="E56" s="258" t="str">
        <f t="array" ref="E56">IF(ISERROR(VLOOKUP($A56,Anmeldeformular!$B$10:$M$109,5,FALSE)),"",VLOOKUP($A56,Anmeldeformular!$B$10:$M$109,5,FALSE))</f>
        <v/>
      </c>
      <c r="F56" s="205" t="str">
        <f t="array" ref="F56">IF(ISERROR(VLOOKUP($A56,Anmeldeformular!$B$10:$M$109,6,FALSE)),"",VLOOKUP($A56,Anmeldeformular!$B$10:$M$109,6,FALSE))</f>
        <v/>
      </c>
      <c r="G56" s="205" t="str">
        <f t="array" ref="G56">IF(ISERROR(VLOOKUP($A56,Anmeldeformular!$B$10:$M$109,9,FALSE)),"",IF(VLOOKUP($A56,Anmeldeformular!$B$10:$M$109,9,FALSE)="ja",VLOOKUP($A56,Einzelkür!$B$8:$F$107,5,FALSE),""))</f>
        <v/>
      </c>
      <c r="H56" s="205" t="str">
        <f t="array" ref="H56">IF(ISERROR(VLOOKUP($A56,Anmeldeformular!$B$10:$M$109,10,FALSE)),"",IF(VLOOKUP($A56,Anmeldeformular!$B$10:$M$109,10,FALSE)&lt;&gt;"",VLOOKUP(VLOOKUP($A56,Anmeldeformular!$B$10:$M$109,10,FALSE),Datenabgleich!$D$31:$E$54,2,FALSE),""))</f>
        <v/>
      </c>
      <c r="I56" s="205" t="str">
        <f t="array" ref="I56">IF(ISERROR(VLOOKUP($A56,Anmeldeformular!$B$10:$M$109,11,FALSE)),"",IF(VLOOKUP($A56,Anmeldeformular!$B$10:$M$109,11,FALSE)&lt;&gt;"",VLOOKUP(VLOOKUP($A56,Anmeldeformular!$B$10:$M$109,11,FALSE),Datenabgleich!$G$31:$H$38,2,FALSE),""))</f>
        <v/>
      </c>
      <c r="J56" s="205" t="str">
        <f t="array" ref="J56">IF(ISERROR(VLOOKUP($A56,Anmeldeformular!$B$10:$M$109,12,FALSE)),"",IF(VLOOKUP($A56,Anmeldeformular!$B$10:$M$109,12,FALSE)&lt;&gt;"",VLOOKUP(VLOOKUP($A56,Anmeldeformular!$B$10:$M$109,12,FALSE),Datenabgleich!$J$31:$K$34,2,FALSE),""))</f>
        <v/>
      </c>
    </row>
    <row r="57" spans="1:10" x14ac:dyDescent="0.25">
      <c r="A57" s="205" t="str">
        <f t="array" ref="A57">IF(ISERROR(LARGE(Datenabgleich!$N$31:$N$130,Datenabgleich!$O86)),"",LARGE(Datenabgleich!$N$31:$N$130,Datenabgleich!$O86))</f>
        <v/>
      </c>
      <c r="B57" s="205" t="str">
        <f t="array" ref="B57">IF(ISERROR(VLOOKUP($A57,Anmeldeformular!$B$10:$M$109,2,FALSE)),"",VLOOKUP($A57,Anmeldeformular!$B$10:$M$109,2,FALSE))</f>
        <v/>
      </c>
      <c r="C57" s="205" t="str">
        <f t="array" ref="C57">IF(ISERROR(VLOOKUP($A57,Anmeldeformular!$B$10:$M$109,3,FALSE)),"",VLOOKUP($A57,Anmeldeformular!$B$10:$M$109,3,FALSE))</f>
        <v/>
      </c>
      <c r="D57" s="205" t="str">
        <f t="array" ref="D57">IF(ISERROR(VLOOKUP($A57,Anmeldeformular!$B$10:$M$109,4,FALSE)),"",VLOOKUP($A57,Anmeldeformular!$B$10:$M$109,4,FALSE))</f>
        <v/>
      </c>
      <c r="E57" s="258" t="str">
        <f t="array" ref="E57">IF(ISERROR(VLOOKUP($A57,Anmeldeformular!$B$10:$M$109,5,FALSE)),"",VLOOKUP($A57,Anmeldeformular!$B$10:$M$109,5,FALSE))</f>
        <v/>
      </c>
      <c r="F57" s="205" t="str">
        <f t="array" ref="F57">IF(ISERROR(VLOOKUP($A57,Anmeldeformular!$B$10:$M$109,6,FALSE)),"",VLOOKUP($A57,Anmeldeformular!$B$10:$M$109,6,FALSE))</f>
        <v/>
      </c>
      <c r="G57" s="205" t="str">
        <f t="array" ref="G57">IF(ISERROR(VLOOKUP($A57,Anmeldeformular!$B$10:$M$109,9,FALSE)),"",IF(VLOOKUP($A57,Anmeldeformular!$B$10:$M$109,9,FALSE)="ja",VLOOKUP($A57,Einzelkür!$B$8:$F$107,5,FALSE),""))</f>
        <v/>
      </c>
      <c r="H57" s="205" t="str">
        <f t="array" ref="H57">IF(ISERROR(VLOOKUP($A57,Anmeldeformular!$B$10:$M$109,10,FALSE)),"",IF(VLOOKUP($A57,Anmeldeformular!$B$10:$M$109,10,FALSE)&lt;&gt;"",VLOOKUP(VLOOKUP($A57,Anmeldeformular!$B$10:$M$109,10,FALSE),Datenabgleich!$D$31:$E$54,2,FALSE),""))</f>
        <v/>
      </c>
      <c r="I57" s="205" t="str">
        <f t="array" ref="I57">IF(ISERROR(VLOOKUP($A57,Anmeldeformular!$B$10:$M$109,11,FALSE)),"",IF(VLOOKUP($A57,Anmeldeformular!$B$10:$M$109,11,FALSE)&lt;&gt;"",VLOOKUP(VLOOKUP($A57,Anmeldeformular!$B$10:$M$109,11,FALSE),Datenabgleich!$G$31:$H$38,2,FALSE),""))</f>
        <v/>
      </c>
      <c r="J57" s="205" t="str">
        <f t="array" ref="J57">IF(ISERROR(VLOOKUP($A57,Anmeldeformular!$B$10:$M$109,12,FALSE)),"",IF(VLOOKUP($A57,Anmeldeformular!$B$10:$M$109,12,FALSE)&lt;&gt;"",VLOOKUP(VLOOKUP($A57,Anmeldeformular!$B$10:$M$109,12,FALSE),Datenabgleich!$J$31:$K$34,2,FALSE),""))</f>
        <v/>
      </c>
    </row>
    <row r="58" spans="1:10" x14ac:dyDescent="0.25">
      <c r="A58" s="205" t="str">
        <f t="array" ref="A58">IF(ISERROR(LARGE(Datenabgleich!$N$31:$N$130,Datenabgleich!$O87)),"",LARGE(Datenabgleich!$N$31:$N$130,Datenabgleich!$O87))</f>
        <v/>
      </c>
      <c r="B58" s="205" t="str">
        <f t="array" ref="B58">IF(ISERROR(VLOOKUP($A58,Anmeldeformular!$B$10:$M$109,2,FALSE)),"",VLOOKUP($A58,Anmeldeformular!$B$10:$M$109,2,FALSE))</f>
        <v/>
      </c>
      <c r="C58" s="205" t="str">
        <f t="array" ref="C58">IF(ISERROR(VLOOKUP($A58,Anmeldeformular!$B$10:$M$109,3,FALSE)),"",VLOOKUP($A58,Anmeldeformular!$B$10:$M$109,3,FALSE))</f>
        <v/>
      </c>
      <c r="D58" s="205" t="str">
        <f t="array" ref="D58">IF(ISERROR(VLOOKUP($A58,Anmeldeformular!$B$10:$M$109,4,FALSE)),"",VLOOKUP($A58,Anmeldeformular!$B$10:$M$109,4,FALSE))</f>
        <v/>
      </c>
      <c r="E58" s="258" t="str">
        <f t="array" ref="E58">IF(ISERROR(VLOOKUP($A58,Anmeldeformular!$B$10:$M$109,5,FALSE)),"",VLOOKUP($A58,Anmeldeformular!$B$10:$M$109,5,FALSE))</f>
        <v/>
      </c>
      <c r="F58" s="205" t="str">
        <f t="array" ref="F58">IF(ISERROR(VLOOKUP($A58,Anmeldeformular!$B$10:$M$109,6,FALSE)),"",VLOOKUP($A58,Anmeldeformular!$B$10:$M$109,6,FALSE))</f>
        <v/>
      </c>
      <c r="G58" s="205" t="str">
        <f t="array" ref="G58">IF(ISERROR(VLOOKUP($A58,Anmeldeformular!$B$10:$M$109,9,FALSE)),"",IF(VLOOKUP($A58,Anmeldeformular!$B$10:$M$109,9,FALSE)="ja",VLOOKUP($A58,Einzelkür!$B$8:$F$107,5,FALSE),""))</f>
        <v/>
      </c>
      <c r="H58" s="205" t="str">
        <f t="array" ref="H58">IF(ISERROR(VLOOKUP($A58,Anmeldeformular!$B$10:$M$109,10,FALSE)),"",IF(VLOOKUP($A58,Anmeldeformular!$B$10:$M$109,10,FALSE)&lt;&gt;"",VLOOKUP(VLOOKUP($A58,Anmeldeformular!$B$10:$M$109,10,FALSE),Datenabgleich!$D$31:$E$54,2,FALSE),""))</f>
        <v/>
      </c>
      <c r="I58" s="205" t="str">
        <f t="array" ref="I58">IF(ISERROR(VLOOKUP($A58,Anmeldeformular!$B$10:$M$109,11,FALSE)),"",IF(VLOOKUP($A58,Anmeldeformular!$B$10:$M$109,11,FALSE)&lt;&gt;"",VLOOKUP(VLOOKUP($A58,Anmeldeformular!$B$10:$M$109,11,FALSE),Datenabgleich!$G$31:$H$38,2,FALSE),""))</f>
        <v/>
      </c>
      <c r="J58" s="205" t="str">
        <f t="array" ref="J58">IF(ISERROR(VLOOKUP($A58,Anmeldeformular!$B$10:$M$109,12,FALSE)),"",IF(VLOOKUP($A58,Anmeldeformular!$B$10:$M$109,12,FALSE)&lt;&gt;"",VLOOKUP(VLOOKUP($A58,Anmeldeformular!$B$10:$M$109,12,FALSE),Datenabgleich!$J$31:$K$34,2,FALSE),""))</f>
        <v/>
      </c>
    </row>
    <row r="59" spans="1:10" x14ac:dyDescent="0.25">
      <c r="A59" s="205" t="str">
        <f t="array" ref="A59">IF(ISERROR(LARGE(Datenabgleich!$N$31:$N$130,Datenabgleich!$O88)),"",LARGE(Datenabgleich!$N$31:$N$130,Datenabgleich!$O88))</f>
        <v/>
      </c>
      <c r="B59" s="205" t="str">
        <f t="array" ref="B59">IF(ISERROR(VLOOKUP($A59,Anmeldeformular!$B$10:$M$109,2,FALSE)),"",VLOOKUP($A59,Anmeldeformular!$B$10:$M$109,2,FALSE))</f>
        <v/>
      </c>
      <c r="C59" s="205" t="str">
        <f t="array" ref="C59">IF(ISERROR(VLOOKUP($A59,Anmeldeformular!$B$10:$M$109,3,FALSE)),"",VLOOKUP($A59,Anmeldeformular!$B$10:$M$109,3,FALSE))</f>
        <v/>
      </c>
      <c r="D59" s="205" t="str">
        <f t="array" ref="D59">IF(ISERROR(VLOOKUP($A59,Anmeldeformular!$B$10:$M$109,4,FALSE)),"",VLOOKUP($A59,Anmeldeformular!$B$10:$M$109,4,FALSE))</f>
        <v/>
      </c>
      <c r="E59" s="258" t="str">
        <f t="array" ref="E59">IF(ISERROR(VLOOKUP($A59,Anmeldeformular!$B$10:$M$109,5,FALSE)),"",VLOOKUP($A59,Anmeldeformular!$B$10:$M$109,5,FALSE))</f>
        <v/>
      </c>
      <c r="F59" s="205" t="str">
        <f t="array" ref="F59">IF(ISERROR(VLOOKUP($A59,Anmeldeformular!$B$10:$M$109,6,FALSE)),"",VLOOKUP($A59,Anmeldeformular!$B$10:$M$109,6,FALSE))</f>
        <v/>
      </c>
      <c r="G59" s="205" t="str">
        <f t="array" ref="G59">IF(ISERROR(VLOOKUP($A59,Anmeldeformular!$B$10:$M$109,9,FALSE)),"",IF(VLOOKUP($A59,Anmeldeformular!$B$10:$M$109,9,FALSE)="ja",VLOOKUP($A59,Einzelkür!$B$8:$F$107,5,FALSE),""))</f>
        <v/>
      </c>
      <c r="H59" s="205" t="str">
        <f t="array" ref="H59">IF(ISERROR(VLOOKUP($A59,Anmeldeformular!$B$10:$M$109,10,FALSE)),"",IF(VLOOKUP($A59,Anmeldeformular!$B$10:$M$109,10,FALSE)&lt;&gt;"",VLOOKUP(VLOOKUP($A59,Anmeldeformular!$B$10:$M$109,10,FALSE),Datenabgleich!$D$31:$E$54,2,FALSE),""))</f>
        <v/>
      </c>
      <c r="I59" s="205" t="str">
        <f t="array" ref="I59">IF(ISERROR(VLOOKUP($A59,Anmeldeformular!$B$10:$M$109,11,FALSE)),"",IF(VLOOKUP($A59,Anmeldeformular!$B$10:$M$109,11,FALSE)&lt;&gt;"",VLOOKUP(VLOOKUP($A59,Anmeldeformular!$B$10:$M$109,11,FALSE),Datenabgleich!$G$31:$H$38,2,FALSE),""))</f>
        <v/>
      </c>
      <c r="J59" s="205" t="str">
        <f t="array" ref="J59">IF(ISERROR(VLOOKUP($A59,Anmeldeformular!$B$10:$M$109,12,FALSE)),"",IF(VLOOKUP($A59,Anmeldeformular!$B$10:$M$109,12,FALSE)&lt;&gt;"",VLOOKUP(VLOOKUP($A59,Anmeldeformular!$B$10:$M$109,12,FALSE),Datenabgleich!$J$31:$K$34,2,FALSE),""))</f>
        <v/>
      </c>
    </row>
    <row r="60" spans="1:10" x14ac:dyDescent="0.25">
      <c r="A60" s="205" t="str">
        <f t="array" ref="A60">IF(ISERROR(LARGE(Datenabgleich!$N$31:$N$130,Datenabgleich!$O89)),"",LARGE(Datenabgleich!$N$31:$N$130,Datenabgleich!$O89))</f>
        <v/>
      </c>
      <c r="B60" s="205" t="str">
        <f t="array" ref="B60">IF(ISERROR(VLOOKUP($A60,Anmeldeformular!$B$10:$M$109,2,FALSE)),"",VLOOKUP($A60,Anmeldeformular!$B$10:$M$109,2,FALSE))</f>
        <v/>
      </c>
      <c r="C60" s="205" t="str">
        <f t="array" ref="C60">IF(ISERROR(VLOOKUP($A60,Anmeldeformular!$B$10:$M$109,3,FALSE)),"",VLOOKUP($A60,Anmeldeformular!$B$10:$M$109,3,FALSE))</f>
        <v/>
      </c>
      <c r="D60" s="205" t="str">
        <f t="array" ref="D60">IF(ISERROR(VLOOKUP($A60,Anmeldeformular!$B$10:$M$109,4,FALSE)),"",VLOOKUP($A60,Anmeldeformular!$B$10:$M$109,4,FALSE))</f>
        <v/>
      </c>
      <c r="E60" s="258" t="str">
        <f t="array" ref="E60">IF(ISERROR(VLOOKUP($A60,Anmeldeformular!$B$10:$M$109,5,FALSE)),"",VLOOKUP($A60,Anmeldeformular!$B$10:$M$109,5,FALSE))</f>
        <v/>
      </c>
      <c r="F60" s="205" t="str">
        <f t="array" ref="F60">IF(ISERROR(VLOOKUP($A60,Anmeldeformular!$B$10:$M$109,6,FALSE)),"",VLOOKUP($A60,Anmeldeformular!$B$10:$M$109,6,FALSE))</f>
        <v/>
      </c>
      <c r="G60" s="205" t="str">
        <f t="array" ref="G60">IF(ISERROR(VLOOKUP($A60,Anmeldeformular!$B$10:$M$109,9,FALSE)),"",IF(VLOOKUP($A60,Anmeldeformular!$B$10:$M$109,9,FALSE)="ja",VLOOKUP($A60,Einzelkür!$B$8:$F$107,5,FALSE),""))</f>
        <v/>
      </c>
      <c r="H60" s="205" t="str">
        <f t="array" ref="H60">IF(ISERROR(VLOOKUP($A60,Anmeldeformular!$B$10:$M$109,10,FALSE)),"",IF(VLOOKUP($A60,Anmeldeformular!$B$10:$M$109,10,FALSE)&lt;&gt;"",VLOOKUP(VLOOKUP($A60,Anmeldeformular!$B$10:$M$109,10,FALSE),Datenabgleich!$D$31:$E$54,2,FALSE),""))</f>
        <v/>
      </c>
      <c r="I60" s="205" t="str">
        <f t="array" ref="I60">IF(ISERROR(VLOOKUP($A60,Anmeldeformular!$B$10:$M$109,11,FALSE)),"",IF(VLOOKUP($A60,Anmeldeformular!$B$10:$M$109,11,FALSE)&lt;&gt;"",VLOOKUP(VLOOKUP($A60,Anmeldeformular!$B$10:$M$109,11,FALSE),Datenabgleich!$G$31:$H$38,2,FALSE),""))</f>
        <v/>
      </c>
      <c r="J60" s="205" t="str">
        <f t="array" ref="J60">IF(ISERROR(VLOOKUP($A60,Anmeldeformular!$B$10:$M$109,12,FALSE)),"",IF(VLOOKUP($A60,Anmeldeformular!$B$10:$M$109,12,FALSE)&lt;&gt;"",VLOOKUP(VLOOKUP($A60,Anmeldeformular!$B$10:$M$109,12,FALSE),Datenabgleich!$J$31:$K$34,2,FALSE),""))</f>
        <v/>
      </c>
    </row>
    <row r="61" spans="1:10" x14ac:dyDescent="0.25">
      <c r="A61" s="205" t="str">
        <f t="array" ref="A61">IF(ISERROR(LARGE(Datenabgleich!$N$31:$N$130,Datenabgleich!$O90)),"",LARGE(Datenabgleich!$N$31:$N$130,Datenabgleich!$O90))</f>
        <v/>
      </c>
      <c r="B61" s="205" t="str">
        <f t="array" ref="B61">IF(ISERROR(VLOOKUP($A61,Anmeldeformular!$B$10:$M$109,2,FALSE)),"",VLOOKUP($A61,Anmeldeformular!$B$10:$M$109,2,FALSE))</f>
        <v/>
      </c>
      <c r="C61" s="205" t="str">
        <f t="array" ref="C61">IF(ISERROR(VLOOKUP($A61,Anmeldeformular!$B$10:$M$109,3,FALSE)),"",VLOOKUP($A61,Anmeldeformular!$B$10:$M$109,3,FALSE))</f>
        <v/>
      </c>
      <c r="D61" s="205" t="str">
        <f t="array" ref="D61">IF(ISERROR(VLOOKUP($A61,Anmeldeformular!$B$10:$M$109,4,FALSE)),"",VLOOKUP($A61,Anmeldeformular!$B$10:$M$109,4,FALSE))</f>
        <v/>
      </c>
      <c r="E61" s="258" t="str">
        <f t="array" ref="E61">IF(ISERROR(VLOOKUP($A61,Anmeldeformular!$B$10:$M$109,5,FALSE)),"",VLOOKUP($A61,Anmeldeformular!$B$10:$M$109,5,FALSE))</f>
        <v/>
      </c>
      <c r="F61" s="205" t="str">
        <f t="array" ref="F61">IF(ISERROR(VLOOKUP($A61,Anmeldeformular!$B$10:$M$109,6,FALSE)),"",VLOOKUP($A61,Anmeldeformular!$B$10:$M$109,6,FALSE))</f>
        <v/>
      </c>
      <c r="G61" s="205" t="str">
        <f t="array" ref="G61">IF(ISERROR(VLOOKUP($A61,Anmeldeformular!$B$10:$M$109,9,FALSE)),"",IF(VLOOKUP($A61,Anmeldeformular!$B$10:$M$109,9,FALSE)="ja",VLOOKUP($A61,Einzelkür!$B$8:$F$107,5,FALSE),""))</f>
        <v/>
      </c>
      <c r="H61" s="205" t="str">
        <f t="array" ref="H61">IF(ISERROR(VLOOKUP($A61,Anmeldeformular!$B$10:$M$109,10,FALSE)),"",IF(VLOOKUP($A61,Anmeldeformular!$B$10:$M$109,10,FALSE)&lt;&gt;"",VLOOKUP(VLOOKUP($A61,Anmeldeformular!$B$10:$M$109,10,FALSE),Datenabgleich!$D$31:$E$54,2,FALSE),""))</f>
        <v/>
      </c>
      <c r="I61" s="205" t="str">
        <f t="array" ref="I61">IF(ISERROR(VLOOKUP($A61,Anmeldeformular!$B$10:$M$109,11,FALSE)),"",IF(VLOOKUP($A61,Anmeldeformular!$B$10:$M$109,11,FALSE)&lt;&gt;"",VLOOKUP(VLOOKUP($A61,Anmeldeformular!$B$10:$M$109,11,FALSE),Datenabgleich!$G$31:$H$38,2,FALSE),""))</f>
        <v/>
      </c>
      <c r="J61" s="205" t="str">
        <f t="array" ref="J61">IF(ISERROR(VLOOKUP($A61,Anmeldeformular!$B$10:$M$109,12,FALSE)),"",IF(VLOOKUP($A61,Anmeldeformular!$B$10:$M$109,12,FALSE)&lt;&gt;"",VLOOKUP(VLOOKUP($A61,Anmeldeformular!$B$10:$M$109,12,FALSE),Datenabgleich!$J$31:$K$34,2,FALSE),""))</f>
        <v/>
      </c>
    </row>
    <row r="62" spans="1:10" x14ac:dyDescent="0.25">
      <c r="A62" s="205" t="str">
        <f t="array" ref="A62">IF(ISERROR(LARGE(Datenabgleich!$N$31:$N$130,Datenabgleich!$O91)),"",LARGE(Datenabgleich!$N$31:$N$130,Datenabgleich!$O91))</f>
        <v/>
      </c>
      <c r="B62" s="205" t="str">
        <f t="array" ref="B62">IF(ISERROR(VLOOKUP($A62,Anmeldeformular!$B$10:$M$109,2,FALSE)),"",VLOOKUP($A62,Anmeldeformular!$B$10:$M$109,2,FALSE))</f>
        <v/>
      </c>
      <c r="C62" s="205" t="str">
        <f t="array" ref="C62">IF(ISERROR(VLOOKUP($A62,Anmeldeformular!$B$10:$M$109,3,FALSE)),"",VLOOKUP($A62,Anmeldeformular!$B$10:$M$109,3,FALSE))</f>
        <v/>
      </c>
      <c r="D62" s="205" t="str">
        <f t="array" ref="D62">IF(ISERROR(VLOOKUP($A62,Anmeldeformular!$B$10:$M$109,4,FALSE)),"",VLOOKUP($A62,Anmeldeformular!$B$10:$M$109,4,FALSE))</f>
        <v/>
      </c>
      <c r="E62" s="258" t="str">
        <f t="array" ref="E62">IF(ISERROR(VLOOKUP($A62,Anmeldeformular!$B$10:$M$109,5,FALSE)),"",VLOOKUP($A62,Anmeldeformular!$B$10:$M$109,5,FALSE))</f>
        <v/>
      </c>
      <c r="F62" s="205" t="str">
        <f t="array" ref="F62">IF(ISERROR(VLOOKUP($A62,Anmeldeformular!$B$10:$M$109,6,FALSE)),"",VLOOKUP($A62,Anmeldeformular!$B$10:$M$109,6,FALSE))</f>
        <v/>
      </c>
      <c r="G62" s="205" t="str">
        <f t="array" ref="G62">IF(ISERROR(VLOOKUP($A62,Anmeldeformular!$B$10:$M$109,9,FALSE)),"",IF(VLOOKUP($A62,Anmeldeformular!$B$10:$M$109,9,FALSE)="ja",VLOOKUP($A62,Einzelkür!$B$8:$F$107,5,FALSE),""))</f>
        <v/>
      </c>
      <c r="H62" s="205" t="str">
        <f t="array" ref="H62">IF(ISERROR(VLOOKUP($A62,Anmeldeformular!$B$10:$M$109,10,FALSE)),"",IF(VLOOKUP($A62,Anmeldeformular!$B$10:$M$109,10,FALSE)&lt;&gt;"",VLOOKUP(VLOOKUP($A62,Anmeldeformular!$B$10:$M$109,10,FALSE),Datenabgleich!$D$31:$E$54,2,FALSE),""))</f>
        <v/>
      </c>
      <c r="I62" s="205" t="str">
        <f t="array" ref="I62">IF(ISERROR(VLOOKUP($A62,Anmeldeformular!$B$10:$M$109,11,FALSE)),"",IF(VLOOKUP($A62,Anmeldeformular!$B$10:$M$109,11,FALSE)&lt;&gt;"",VLOOKUP(VLOOKUP($A62,Anmeldeformular!$B$10:$M$109,11,FALSE),Datenabgleich!$G$31:$H$38,2,FALSE),""))</f>
        <v/>
      </c>
      <c r="J62" s="205" t="str">
        <f t="array" ref="J62">IF(ISERROR(VLOOKUP($A62,Anmeldeformular!$B$10:$M$109,12,FALSE)),"",IF(VLOOKUP($A62,Anmeldeformular!$B$10:$M$109,12,FALSE)&lt;&gt;"",VLOOKUP(VLOOKUP($A62,Anmeldeformular!$B$10:$M$109,12,FALSE),Datenabgleich!$J$31:$K$34,2,FALSE),""))</f>
        <v/>
      </c>
    </row>
    <row r="63" spans="1:10" x14ac:dyDescent="0.25">
      <c r="A63" s="205" t="str">
        <f t="array" ref="A63">IF(ISERROR(LARGE(Datenabgleich!$N$31:$N$130,Datenabgleich!$O92)),"",LARGE(Datenabgleich!$N$31:$N$130,Datenabgleich!$O92))</f>
        <v/>
      </c>
      <c r="B63" s="205" t="str">
        <f t="array" ref="B63">IF(ISERROR(VLOOKUP($A63,Anmeldeformular!$B$10:$M$109,2,FALSE)),"",VLOOKUP($A63,Anmeldeformular!$B$10:$M$109,2,FALSE))</f>
        <v/>
      </c>
      <c r="C63" s="205" t="str">
        <f t="array" ref="C63">IF(ISERROR(VLOOKUP($A63,Anmeldeformular!$B$10:$M$109,3,FALSE)),"",VLOOKUP($A63,Anmeldeformular!$B$10:$M$109,3,FALSE))</f>
        <v/>
      </c>
      <c r="D63" s="205" t="str">
        <f t="array" ref="D63">IF(ISERROR(VLOOKUP($A63,Anmeldeformular!$B$10:$M$109,4,FALSE)),"",VLOOKUP($A63,Anmeldeformular!$B$10:$M$109,4,FALSE))</f>
        <v/>
      </c>
      <c r="E63" s="258" t="str">
        <f t="array" ref="E63">IF(ISERROR(VLOOKUP($A63,Anmeldeformular!$B$10:$M$109,5,FALSE)),"",VLOOKUP($A63,Anmeldeformular!$B$10:$M$109,5,FALSE))</f>
        <v/>
      </c>
      <c r="F63" s="205" t="str">
        <f t="array" ref="F63">IF(ISERROR(VLOOKUP($A63,Anmeldeformular!$B$10:$M$109,6,FALSE)),"",VLOOKUP($A63,Anmeldeformular!$B$10:$M$109,6,FALSE))</f>
        <v/>
      </c>
      <c r="G63" s="205" t="str">
        <f t="array" ref="G63">IF(ISERROR(VLOOKUP($A63,Anmeldeformular!$B$10:$M$109,9,FALSE)),"",IF(VLOOKUP($A63,Anmeldeformular!$B$10:$M$109,9,FALSE)="ja",VLOOKUP($A63,Einzelkür!$B$8:$F$107,5,FALSE),""))</f>
        <v/>
      </c>
      <c r="H63" s="205" t="str">
        <f t="array" ref="H63">IF(ISERROR(VLOOKUP($A63,Anmeldeformular!$B$10:$M$109,10,FALSE)),"",IF(VLOOKUP($A63,Anmeldeformular!$B$10:$M$109,10,FALSE)&lt;&gt;"",VLOOKUP(VLOOKUP($A63,Anmeldeformular!$B$10:$M$109,10,FALSE),Datenabgleich!$D$31:$E$54,2,FALSE),""))</f>
        <v/>
      </c>
      <c r="I63" s="205" t="str">
        <f t="array" ref="I63">IF(ISERROR(VLOOKUP($A63,Anmeldeformular!$B$10:$M$109,11,FALSE)),"",IF(VLOOKUP($A63,Anmeldeformular!$B$10:$M$109,11,FALSE)&lt;&gt;"",VLOOKUP(VLOOKUP($A63,Anmeldeformular!$B$10:$M$109,11,FALSE),Datenabgleich!$G$31:$H$38,2,FALSE),""))</f>
        <v/>
      </c>
      <c r="J63" s="205" t="str">
        <f t="array" ref="J63">IF(ISERROR(VLOOKUP($A63,Anmeldeformular!$B$10:$M$109,12,FALSE)),"",IF(VLOOKUP($A63,Anmeldeformular!$B$10:$M$109,12,FALSE)&lt;&gt;"",VLOOKUP(VLOOKUP($A63,Anmeldeformular!$B$10:$M$109,12,FALSE),Datenabgleich!$J$31:$K$34,2,FALSE),""))</f>
        <v/>
      </c>
    </row>
    <row r="64" spans="1:10" x14ac:dyDescent="0.25">
      <c r="A64" s="205" t="str">
        <f t="array" ref="A64">IF(ISERROR(LARGE(Datenabgleich!$N$31:$N$130,Datenabgleich!$O93)),"",LARGE(Datenabgleich!$N$31:$N$130,Datenabgleich!$O93))</f>
        <v/>
      </c>
      <c r="B64" s="205" t="str">
        <f t="array" ref="B64">IF(ISERROR(VLOOKUP($A64,Anmeldeformular!$B$10:$M$109,2,FALSE)),"",VLOOKUP($A64,Anmeldeformular!$B$10:$M$109,2,FALSE))</f>
        <v/>
      </c>
      <c r="C64" s="205" t="str">
        <f t="array" ref="C64">IF(ISERROR(VLOOKUP($A64,Anmeldeformular!$B$10:$M$109,3,FALSE)),"",VLOOKUP($A64,Anmeldeformular!$B$10:$M$109,3,FALSE))</f>
        <v/>
      </c>
      <c r="D64" s="205" t="str">
        <f t="array" ref="D64">IF(ISERROR(VLOOKUP($A64,Anmeldeformular!$B$10:$M$109,4,FALSE)),"",VLOOKUP($A64,Anmeldeformular!$B$10:$M$109,4,FALSE))</f>
        <v/>
      </c>
      <c r="E64" s="258" t="str">
        <f t="array" ref="E64">IF(ISERROR(VLOOKUP($A64,Anmeldeformular!$B$10:$M$109,5,FALSE)),"",VLOOKUP($A64,Anmeldeformular!$B$10:$M$109,5,FALSE))</f>
        <v/>
      </c>
      <c r="F64" s="205" t="str">
        <f t="array" ref="F64">IF(ISERROR(VLOOKUP($A64,Anmeldeformular!$B$10:$M$109,6,FALSE)),"",VLOOKUP($A64,Anmeldeformular!$B$10:$M$109,6,FALSE))</f>
        <v/>
      </c>
      <c r="G64" s="205" t="str">
        <f t="array" ref="G64">IF(ISERROR(VLOOKUP($A64,Anmeldeformular!$B$10:$M$109,9,FALSE)),"",IF(VLOOKUP($A64,Anmeldeformular!$B$10:$M$109,9,FALSE)="ja",VLOOKUP($A64,Einzelkür!$B$8:$F$107,5,FALSE),""))</f>
        <v/>
      </c>
      <c r="H64" s="205" t="str">
        <f t="array" ref="H64">IF(ISERROR(VLOOKUP($A64,Anmeldeformular!$B$10:$M$109,10,FALSE)),"",IF(VLOOKUP($A64,Anmeldeformular!$B$10:$M$109,10,FALSE)&lt;&gt;"",VLOOKUP(VLOOKUP($A64,Anmeldeformular!$B$10:$M$109,10,FALSE),Datenabgleich!$D$31:$E$54,2,FALSE),""))</f>
        <v/>
      </c>
      <c r="I64" s="205" t="str">
        <f t="array" ref="I64">IF(ISERROR(VLOOKUP($A64,Anmeldeformular!$B$10:$M$109,11,FALSE)),"",IF(VLOOKUP($A64,Anmeldeformular!$B$10:$M$109,11,FALSE)&lt;&gt;"",VLOOKUP(VLOOKUP($A64,Anmeldeformular!$B$10:$M$109,11,FALSE),Datenabgleich!$G$31:$H$38,2,FALSE),""))</f>
        <v/>
      </c>
      <c r="J64" s="205" t="str">
        <f t="array" ref="J64">IF(ISERROR(VLOOKUP($A64,Anmeldeformular!$B$10:$M$109,12,FALSE)),"",IF(VLOOKUP($A64,Anmeldeformular!$B$10:$M$109,12,FALSE)&lt;&gt;"",VLOOKUP(VLOOKUP($A64,Anmeldeformular!$B$10:$M$109,12,FALSE),Datenabgleich!$J$31:$K$34,2,FALSE),""))</f>
        <v/>
      </c>
    </row>
    <row r="65" spans="1:10" x14ac:dyDescent="0.25">
      <c r="A65" s="205" t="str">
        <f t="array" ref="A65">IF(ISERROR(LARGE(Datenabgleich!$N$31:$N$130,Datenabgleich!$O94)),"",LARGE(Datenabgleich!$N$31:$N$130,Datenabgleich!$O94))</f>
        <v/>
      </c>
      <c r="B65" s="205" t="str">
        <f t="array" ref="B65">IF(ISERROR(VLOOKUP($A65,Anmeldeformular!$B$10:$M$109,2,FALSE)),"",VLOOKUP($A65,Anmeldeformular!$B$10:$M$109,2,FALSE))</f>
        <v/>
      </c>
      <c r="C65" s="205" t="str">
        <f t="array" ref="C65">IF(ISERROR(VLOOKUP($A65,Anmeldeformular!$B$10:$M$109,3,FALSE)),"",VLOOKUP($A65,Anmeldeformular!$B$10:$M$109,3,FALSE))</f>
        <v/>
      </c>
      <c r="D65" s="205" t="str">
        <f t="array" ref="D65">IF(ISERROR(VLOOKUP($A65,Anmeldeformular!$B$10:$M$109,4,FALSE)),"",VLOOKUP($A65,Anmeldeformular!$B$10:$M$109,4,FALSE))</f>
        <v/>
      </c>
      <c r="E65" s="258" t="str">
        <f t="array" ref="E65">IF(ISERROR(VLOOKUP($A65,Anmeldeformular!$B$10:$M$109,5,FALSE)),"",VLOOKUP($A65,Anmeldeformular!$B$10:$M$109,5,FALSE))</f>
        <v/>
      </c>
      <c r="F65" s="205" t="str">
        <f t="array" ref="F65">IF(ISERROR(VLOOKUP($A65,Anmeldeformular!$B$10:$M$109,6,FALSE)),"",VLOOKUP($A65,Anmeldeformular!$B$10:$M$109,6,FALSE))</f>
        <v/>
      </c>
      <c r="G65" s="205" t="str">
        <f t="array" ref="G65">IF(ISERROR(VLOOKUP($A65,Anmeldeformular!$B$10:$M$109,9,FALSE)),"",IF(VLOOKUP($A65,Anmeldeformular!$B$10:$M$109,9,FALSE)="ja",VLOOKUP($A65,Einzelkür!$B$8:$F$107,5,FALSE),""))</f>
        <v/>
      </c>
      <c r="H65" s="205" t="str">
        <f t="array" ref="H65">IF(ISERROR(VLOOKUP($A65,Anmeldeformular!$B$10:$M$109,10,FALSE)),"",IF(VLOOKUP($A65,Anmeldeformular!$B$10:$M$109,10,FALSE)&lt;&gt;"",VLOOKUP(VLOOKUP($A65,Anmeldeformular!$B$10:$M$109,10,FALSE),Datenabgleich!$D$31:$E$54,2,FALSE),""))</f>
        <v/>
      </c>
      <c r="I65" s="205" t="str">
        <f t="array" ref="I65">IF(ISERROR(VLOOKUP($A65,Anmeldeformular!$B$10:$M$109,11,FALSE)),"",IF(VLOOKUP($A65,Anmeldeformular!$B$10:$M$109,11,FALSE)&lt;&gt;"",VLOOKUP(VLOOKUP($A65,Anmeldeformular!$B$10:$M$109,11,FALSE),Datenabgleich!$G$31:$H$38,2,FALSE),""))</f>
        <v/>
      </c>
      <c r="J65" s="205" t="str">
        <f t="array" ref="J65">IF(ISERROR(VLOOKUP($A65,Anmeldeformular!$B$10:$M$109,12,FALSE)),"",IF(VLOOKUP($A65,Anmeldeformular!$B$10:$M$109,12,FALSE)&lt;&gt;"",VLOOKUP(VLOOKUP($A65,Anmeldeformular!$B$10:$M$109,12,FALSE),Datenabgleich!$J$31:$K$34,2,FALSE),""))</f>
        <v/>
      </c>
    </row>
    <row r="66" spans="1:10" x14ac:dyDescent="0.25">
      <c r="A66" s="205" t="str">
        <f t="array" ref="A66">IF(ISERROR(LARGE(Datenabgleich!$N$31:$N$130,Datenabgleich!$O95)),"",LARGE(Datenabgleich!$N$31:$N$130,Datenabgleich!$O95))</f>
        <v/>
      </c>
      <c r="B66" s="205" t="str">
        <f t="array" ref="B66">IF(ISERROR(VLOOKUP($A66,Anmeldeformular!$B$10:$M$109,2,FALSE)),"",VLOOKUP($A66,Anmeldeformular!$B$10:$M$109,2,FALSE))</f>
        <v/>
      </c>
      <c r="C66" s="205" t="str">
        <f t="array" ref="C66">IF(ISERROR(VLOOKUP($A66,Anmeldeformular!$B$10:$M$109,3,FALSE)),"",VLOOKUP($A66,Anmeldeformular!$B$10:$M$109,3,FALSE))</f>
        <v/>
      </c>
      <c r="D66" s="205" t="str">
        <f t="array" ref="D66">IF(ISERROR(VLOOKUP($A66,Anmeldeformular!$B$10:$M$109,4,FALSE)),"",VLOOKUP($A66,Anmeldeformular!$B$10:$M$109,4,FALSE))</f>
        <v/>
      </c>
      <c r="E66" s="258" t="str">
        <f t="array" ref="E66">IF(ISERROR(VLOOKUP($A66,Anmeldeformular!$B$10:$M$109,5,FALSE)),"",VLOOKUP($A66,Anmeldeformular!$B$10:$M$109,5,FALSE))</f>
        <v/>
      </c>
      <c r="F66" s="205" t="str">
        <f t="array" ref="F66">IF(ISERROR(VLOOKUP($A66,Anmeldeformular!$B$10:$M$109,6,FALSE)),"",VLOOKUP($A66,Anmeldeformular!$B$10:$M$109,6,FALSE))</f>
        <v/>
      </c>
      <c r="G66" s="205" t="str">
        <f t="array" ref="G66">IF(ISERROR(VLOOKUP($A66,Anmeldeformular!$B$10:$M$109,9,FALSE)),"",IF(VLOOKUP($A66,Anmeldeformular!$B$10:$M$109,9,FALSE)="ja",VLOOKUP($A66,Einzelkür!$B$8:$F$107,5,FALSE),""))</f>
        <v/>
      </c>
      <c r="H66" s="205" t="str">
        <f t="array" ref="H66">IF(ISERROR(VLOOKUP($A66,Anmeldeformular!$B$10:$M$109,10,FALSE)),"",IF(VLOOKUP($A66,Anmeldeformular!$B$10:$M$109,10,FALSE)&lt;&gt;"",VLOOKUP(VLOOKUP($A66,Anmeldeformular!$B$10:$M$109,10,FALSE),Datenabgleich!$D$31:$E$54,2,FALSE),""))</f>
        <v/>
      </c>
      <c r="I66" s="205" t="str">
        <f t="array" ref="I66">IF(ISERROR(VLOOKUP($A66,Anmeldeformular!$B$10:$M$109,11,FALSE)),"",IF(VLOOKUP($A66,Anmeldeformular!$B$10:$M$109,11,FALSE)&lt;&gt;"",VLOOKUP(VLOOKUP($A66,Anmeldeformular!$B$10:$M$109,11,FALSE),Datenabgleich!$G$31:$H$38,2,FALSE),""))</f>
        <v/>
      </c>
      <c r="J66" s="205" t="str">
        <f t="array" ref="J66">IF(ISERROR(VLOOKUP($A66,Anmeldeformular!$B$10:$M$109,12,FALSE)),"",IF(VLOOKUP($A66,Anmeldeformular!$B$10:$M$109,12,FALSE)&lt;&gt;"",VLOOKUP(VLOOKUP($A66,Anmeldeformular!$B$10:$M$109,12,FALSE),Datenabgleich!$J$31:$K$34,2,FALSE),""))</f>
        <v/>
      </c>
    </row>
    <row r="67" spans="1:10" x14ac:dyDescent="0.25">
      <c r="A67" s="205" t="str">
        <f t="array" ref="A67">IF(ISERROR(LARGE(Datenabgleich!$N$31:$N$130,Datenabgleich!$O96)),"",LARGE(Datenabgleich!$N$31:$N$130,Datenabgleich!$O96))</f>
        <v/>
      </c>
      <c r="B67" s="205" t="str">
        <f t="array" ref="B67">IF(ISERROR(VLOOKUP($A67,Anmeldeformular!$B$10:$M$109,2,FALSE)),"",VLOOKUP($A67,Anmeldeformular!$B$10:$M$109,2,FALSE))</f>
        <v/>
      </c>
      <c r="C67" s="205" t="str">
        <f t="array" ref="C67">IF(ISERROR(VLOOKUP($A67,Anmeldeformular!$B$10:$M$109,3,FALSE)),"",VLOOKUP($A67,Anmeldeformular!$B$10:$M$109,3,FALSE))</f>
        <v/>
      </c>
      <c r="D67" s="205" t="str">
        <f t="array" ref="D67">IF(ISERROR(VLOOKUP($A67,Anmeldeformular!$B$10:$M$109,4,FALSE)),"",VLOOKUP($A67,Anmeldeformular!$B$10:$M$109,4,FALSE))</f>
        <v/>
      </c>
      <c r="E67" s="258" t="str">
        <f t="array" ref="E67">IF(ISERROR(VLOOKUP($A67,Anmeldeformular!$B$10:$M$109,5,FALSE)),"",VLOOKUP($A67,Anmeldeformular!$B$10:$M$109,5,FALSE))</f>
        <v/>
      </c>
      <c r="F67" s="205" t="str">
        <f t="array" ref="F67">IF(ISERROR(VLOOKUP($A67,Anmeldeformular!$B$10:$M$109,6,FALSE)),"",VLOOKUP($A67,Anmeldeformular!$B$10:$M$109,6,FALSE))</f>
        <v/>
      </c>
      <c r="G67" s="205" t="str">
        <f t="array" ref="G67">IF(ISERROR(VLOOKUP($A67,Anmeldeformular!$B$10:$M$109,9,FALSE)),"",IF(VLOOKUP($A67,Anmeldeformular!$B$10:$M$109,9,FALSE)="ja",VLOOKUP($A67,Einzelkür!$B$8:$F$107,5,FALSE),""))</f>
        <v/>
      </c>
      <c r="H67" s="205" t="str">
        <f t="array" ref="H67">IF(ISERROR(VLOOKUP($A67,Anmeldeformular!$B$10:$M$109,10,FALSE)),"",IF(VLOOKUP($A67,Anmeldeformular!$B$10:$M$109,10,FALSE)&lt;&gt;"",VLOOKUP(VLOOKUP($A67,Anmeldeformular!$B$10:$M$109,10,FALSE),Datenabgleich!$D$31:$E$54,2,FALSE),""))</f>
        <v/>
      </c>
      <c r="I67" s="205" t="str">
        <f t="array" ref="I67">IF(ISERROR(VLOOKUP($A67,Anmeldeformular!$B$10:$M$109,11,FALSE)),"",IF(VLOOKUP($A67,Anmeldeformular!$B$10:$M$109,11,FALSE)&lt;&gt;"",VLOOKUP(VLOOKUP($A67,Anmeldeformular!$B$10:$M$109,11,FALSE),Datenabgleich!$G$31:$H$38,2,FALSE),""))</f>
        <v/>
      </c>
      <c r="J67" s="205" t="str">
        <f t="array" ref="J67">IF(ISERROR(VLOOKUP($A67,Anmeldeformular!$B$10:$M$109,12,FALSE)),"",IF(VLOOKUP($A67,Anmeldeformular!$B$10:$M$109,12,FALSE)&lt;&gt;"",VLOOKUP(VLOOKUP($A67,Anmeldeformular!$B$10:$M$109,12,FALSE),Datenabgleich!$J$31:$K$34,2,FALSE),""))</f>
        <v/>
      </c>
    </row>
    <row r="68" spans="1:10" x14ac:dyDescent="0.25">
      <c r="A68" s="205" t="str">
        <f t="array" ref="A68">IF(ISERROR(LARGE(Datenabgleich!$N$31:$N$130,Datenabgleich!$O97)),"",LARGE(Datenabgleich!$N$31:$N$130,Datenabgleich!$O97))</f>
        <v/>
      </c>
      <c r="B68" s="205" t="str">
        <f t="array" ref="B68">IF(ISERROR(VLOOKUP($A68,Anmeldeformular!$B$10:$M$109,2,FALSE)),"",VLOOKUP($A68,Anmeldeformular!$B$10:$M$109,2,FALSE))</f>
        <v/>
      </c>
      <c r="C68" s="205" t="str">
        <f t="array" ref="C68">IF(ISERROR(VLOOKUP($A68,Anmeldeformular!$B$10:$M$109,3,FALSE)),"",VLOOKUP($A68,Anmeldeformular!$B$10:$M$109,3,FALSE))</f>
        <v/>
      </c>
      <c r="D68" s="205" t="str">
        <f t="array" ref="D68">IF(ISERROR(VLOOKUP($A68,Anmeldeformular!$B$10:$M$109,4,FALSE)),"",VLOOKUP($A68,Anmeldeformular!$B$10:$M$109,4,FALSE))</f>
        <v/>
      </c>
      <c r="E68" s="258" t="str">
        <f t="array" ref="E68">IF(ISERROR(VLOOKUP($A68,Anmeldeformular!$B$10:$M$109,5,FALSE)),"",VLOOKUP($A68,Anmeldeformular!$B$10:$M$109,5,FALSE))</f>
        <v/>
      </c>
      <c r="F68" s="205" t="str">
        <f t="array" ref="F68">IF(ISERROR(VLOOKUP($A68,Anmeldeformular!$B$10:$M$109,6,FALSE)),"",VLOOKUP($A68,Anmeldeformular!$B$10:$M$109,6,FALSE))</f>
        <v/>
      </c>
      <c r="G68" s="205" t="str">
        <f t="array" ref="G68">IF(ISERROR(VLOOKUP($A68,Anmeldeformular!$B$10:$M$109,9,FALSE)),"",IF(VLOOKUP($A68,Anmeldeformular!$B$10:$M$109,9,FALSE)="ja",VLOOKUP($A68,Einzelkür!$B$8:$F$107,5,FALSE),""))</f>
        <v/>
      </c>
      <c r="H68" s="205" t="str">
        <f t="array" ref="H68">IF(ISERROR(VLOOKUP($A68,Anmeldeformular!$B$10:$M$109,10,FALSE)),"",IF(VLOOKUP($A68,Anmeldeformular!$B$10:$M$109,10,FALSE)&lt;&gt;"",VLOOKUP(VLOOKUP($A68,Anmeldeformular!$B$10:$M$109,10,FALSE),Datenabgleich!$D$31:$E$54,2,FALSE),""))</f>
        <v/>
      </c>
      <c r="I68" s="205" t="str">
        <f t="array" ref="I68">IF(ISERROR(VLOOKUP($A68,Anmeldeformular!$B$10:$M$109,11,FALSE)),"",IF(VLOOKUP($A68,Anmeldeformular!$B$10:$M$109,11,FALSE)&lt;&gt;"",VLOOKUP(VLOOKUP($A68,Anmeldeformular!$B$10:$M$109,11,FALSE),Datenabgleich!$G$31:$H$38,2,FALSE),""))</f>
        <v/>
      </c>
      <c r="J68" s="205" t="str">
        <f t="array" ref="J68">IF(ISERROR(VLOOKUP($A68,Anmeldeformular!$B$10:$M$109,12,FALSE)),"",IF(VLOOKUP($A68,Anmeldeformular!$B$10:$M$109,12,FALSE)&lt;&gt;"",VLOOKUP(VLOOKUP($A68,Anmeldeformular!$B$10:$M$109,12,FALSE),Datenabgleich!$J$31:$K$34,2,FALSE),""))</f>
        <v/>
      </c>
    </row>
    <row r="69" spans="1:10" x14ac:dyDescent="0.25">
      <c r="A69" s="205" t="str">
        <f t="array" ref="A69">IF(ISERROR(LARGE(Datenabgleich!$N$31:$N$130,Datenabgleich!$O98)),"",LARGE(Datenabgleich!$N$31:$N$130,Datenabgleich!$O98))</f>
        <v/>
      </c>
      <c r="B69" s="205" t="str">
        <f t="array" ref="B69">IF(ISERROR(VLOOKUP($A69,Anmeldeformular!$B$10:$M$109,2,FALSE)),"",VLOOKUP($A69,Anmeldeformular!$B$10:$M$109,2,FALSE))</f>
        <v/>
      </c>
      <c r="C69" s="205" t="str">
        <f t="array" ref="C69">IF(ISERROR(VLOOKUP($A69,Anmeldeformular!$B$10:$M$109,3,FALSE)),"",VLOOKUP($A69,Anmeldeformular!$B$10:$M$109,3,FALSE))</f>
        <v/>
      </c>
      <c r="D69" s="205" t="str">
        <f t="array" ref="D69">IF(ISERROR(VLOOKUP($A69,Anmeldeformular!$B$10:$M$109,4,FALSE)),"",VLOOKUP($A69,Anmeldeformular!$B$10:$M$109,4,FALSE))</f>
        <v/>
      </c>
      <c r="E69" s="258" t="str">
        <f t="array" ref="E69">IF(ISERROR(VLOOKUP($A69,Anmeldeformular!$B$10:$M$109,5,FALSE)),"",VLOOKUP($A69,Anmeldeformular!$B$10:$M$109,5,FALSE))</f>
        <v/>
      </c>
      <c r="F69" s="205" t="str">
        <f t="array" ref="F69">IF(ISERROR(VLOOKUP($A69,Anmeldeformular!$B$10:$M$109,6,FALSE)),"",VLOOKUP($A69,Anmeldeformular!$B$10:$M$109,6,FALSE))</f>
        <v/>
      </c>
      <c r="G69" s="205" t="str">
        <f t="array" ref="G69">IF(ISERROR(VLOOKUP($A69,Anmeldeformular!$B$10:$M$109,9,FALSE)),"",IF(VLOOKUP($A69,Anmeldeformular!$B$10:$M$109,9,FALSE)="ja",VLOOKUP($A69,Einzelkür!$B$8:$F$107,5,FALSE),""))</f>
        <v/>
      </c>
      <c r="H69" s="205" t="str">
        <f t="array" ref="H69">IF(ISERROR(VLOOKUP($A69,Anmeldeformular!$B$10:$M$109,10,FALSE)),"",IF(VLOOKUP($A69,Anmeldeformular!$B$10:$M$109,10,FALSE)&lt;&gt;"",VLOOKUP(VLOOKUP($A69,Anmeldeformular!$B$10:$M$109,10,FALSE),Datenabgleich!$D$31:$E$54,2,FALSE),""))</f>
        <v/>
      </c>
      <c r="I69" s="205" t="str">
        <f t="array" ref="I69">IF(ISERROR(VLOOKUP($A69,Anmeldeformular!$B$10:$M$109,11,FALSE)),"",IF(VLOOKUP($A69,Anmeldeformular!$B$10:$M$109,11,FALSE)&lt;&gt;"",VLOOKUP(VLOOKUP($A69,Anmeldeformular!$B$10:$M$109,11,FALSE),Datenabgleich!$G$31:$H$38,2,FALSE),""))</f>
        <v/>
      </c>
      <c r="J69" s="205" t="str">
        <f t="array" ref="J69">IF(ISERROR(VLOOKUP($A69,Anmeldeformular!$B$10:$M$109,12,FALSE)),"",IF(VLOOKUP($A69,Anmeldeformular!$B$10:$M$109,12,FALSE)&lt;&gt;"",VLOOKUP(VLOOKUP($A69,Anmeldeformular!$B$10:$M$109,12,FALSE),Datenabgleich!$J$31:$K$34,2,FALSE),""))</f>
        <v/>
      </c>
    </row>
    <row r="70" spans="1:10" x14ac:dyDescent="0.25">
      <c r="A70" s="205" t="str">
        <f t="array" ref="A70">IF(ISERROR(LARGE(Datenabgleich!$N$31:$N$130,Datenabgleich!$O99)),"",LARGE(Datenabgleich!$N$31:$N$130,Datenabgleich!$O99))</f>
        <v/>
      </c>
      <c r="B70" s="205" t="str">
        <f t="array" ref="B70">IF(ISERROR(VLOOKUP($A70,Anmeldeformular!$B$10:$M$109,2,FALSE)),"",VLOOKUP($A70,Anmeldeformular!$B$10:$M$109,2,FALSE))</f>
        <v/>
      </c>
      <c r="C70" s="205" t="str">
        <f t="array" ref="C70">IF(ISERROR(VLOOKUP($A70,Anmeldeformular!$B$10:$M$109,3,FALSE)),"",VLOOKUP($A70,Anmeldeformular!$B$10:$M$109,3,FALSE))</f>
        <v/>
      </c>
      <c r="D70" s="205" t="str">
        <f t="array" ref="D70">IF(ISERROR(VLOOKUP($A70,Anmeldeformular!$B$10:$M$109,4,FALSE)),"",VLOOKUP($A70,Anmeldeformular!$B$10:$M$109,4,FALSE))</f>
        <v/>
      </c>
      <c r="E70" s="258" t="str">
        <f t="array" ref="E70">IF(ISERROR(VLOOKUP($A70,Anmeldeformular!$B$10:$M$109,5,FALSE)),"",VLOOKUP($A70,Anmeldeformular!$B$10:$M$109,5,FALSE))</f>
        <v/>
      </c>
      <c r="F70" s="205" t="str">
        <f t="array" ref="F70">IF(ISERROR(VLOOKUP($A70,Anmeldeformular!$B$10:$M$109,6,FALSE)),"",VLOOKUP($A70,Anmeldeformular!$B$10:$M$109,6,FALSE))</f>
        <v/>
      </c>
      <c r="G70" s="205" t="str">
        <f t="array" ref="G70">IF(ISERROR(VLOOKUP($A70,Anmeldeformular!$B$10:$M$109,9,FALSE)),"",IF(VLOOKUP($A70,Anmeldeformular!$B$10:$M$109,9,FALSE)="ja",VLOOKUP($A70,Einzelkür!$B$8:$F$107,5,FALSE),""))</f>
        <v/>
      </c>
      <c r="H70" s="205" t="str">
        <f t="array" ref="H70">IF(ISERROR(VLOOKUP($A70,Anmeldeformular!$B$10:$M$109,10,FALSE)),"",IF(VLOOKUP($A70,Anmeldeformular!$B$10:$M$109,10,FALSE)&lt;&gt;"",VLOOKUP(VLOOKUP($A70,Anmeldeformular!$B$10:$M$109,10,FALSE),Datenabgleich!$D$31:$E$54,2,FALSE),""))</f>
        <v/>
      </c>
      <c r="I70" s="205" t="str">
        <f t="array" ref="I70">IF(ISERROR(VLOOKUP($A70,Anmeldeformular!$B$10:$M$109,11,FALSE)),"",IF(VLOOKUP($A70,Anmeldeformular!$B$10:$M$109,11,FALSE)&lt;&gt;"",VLOOKUP(VLOOKUP($A70,Anmeldeformular!$B$10:$M$109,11,FALSE),Datenabgleich!$G$31:$H$38,2,FALSE),""))</f>
        <v/>
      </c>
      <c r="J70" s="205" t="str">
        <f t="array" ref="J70">IF(ISERROR(VLOOKUP($A70,Anmeldeformular!$B$10:$M$109,12,FALSE)),"",IF(VLOOKUP($A70,Anmeldeformular!$B$10:$M$109,12,FALSE)&lt;&gt;"",VLOOKUP(VLOOKUP($A70,Anmeldeformular!$B$10:$M$109,12,FALSE),Datenabgleich!$J$31:$K$34,2,FALSE),""))</f>
        <v/>
      </c>
    </row>
    <row r="71" spans="1:10" x14ac:dyDescent="0.25">
      <c r="A71" s="205" t="str">
        <f t="array" ref="A71">IF(ISERROR(LARGE(Datenabgleich!$N$31:$N$130,Datenabgleich!$O100)),"",LARGE(Datenabgleich!$N$31:$N$130,Datenabgleich!$O100))</f>
        <v/>
      </c>
      <c r="B71" s="205" t="str">
        <f t="array" ref="B71">IF(ISERROR(VLOOKUP($A71,Anmeldeformular!$B$10:$M$109,2,FALSE)),"",VLOOKUP($A71,Anmeldeformular!$B$10:$M$109,2,FALSE))</f>
        <v/>
      </c>
      <c r="C71" s="205" t="str">
        <f t="array" ref="C71">IF(ISERROR(VLOOKUP($A71,Anmeldeformular!$B$10:$M$109,3,FALSE)),"",VLOOKUP($A71,Anmeldeformular!$B$10:$M$109,3,FALSE))</f>
        <v/>
      </c>
      <c r="D71" s="205" t="str">
        <f t="array" ref="D71">IF(ISERROR(VLOOKUP($A71,Anmeldeformular!$B$10:$M$109,4,FALSE)),"",VLOOKUP($A71,Anmeldeformular!$B$10:$M$109,4,FALSE))</f>
        <v/>
      </c>
      <c r="E71" s="258" t="str">
        <f t="array" ref="E71">IF(ISERROR(VLOOKUP($A71,Anmeldeformular!$B$10:$M$109,5,FALSE)),"",VLOOKUP($A71,Anmeldeformular!$B$10:$M$109,5,FALSE))</f>
        <v/>
      </c>
      <c r="F71" s="205" t="str">
        <f t="array" ref="F71">IF(ISERROR(VLOOKUP($A71,Anmeldeformular!$B$10:$M$109,6,FALSE)),"",VLOOKUP($A71,Anmeldeformular!$B$10:$M$109,6,FALSE))</f>
        <v/>
      </c>
      <c r="G71" s="205" t="str">
        <f t="array" ref="G71">IF(ISERROR(VLOOKUP($A71,Anmeldeformular!$B$10:$M$109,9,FALSE)),"",IF(VLOOKUP($A71,Anmeldeformular!$B$10:$M$109,9,FALSE)="ja",VLOOKUP($A71,Einzelkür!$B$8:$F$107,5,FALSE),""))</f>
        <v/>
      </c>
      <c r="H71" s="205" t="str">
        <f t="array" ref="H71">IF(ISERROR(VLOOKUP($A71,Anmeldeformular!$B$10:$M$109,10,FALSE)),"",IF(VLOOKUP($A71,Anmeldeformular!$B$10:$M$109,10,FALSE)&lt;&gt;"",VLOOKUP(VLOOKUP($A71,Anmeldeformular!$B$10:$M$109,10,FALSE),Datenabgleich!$D$31:$E$54,2,FALSE),""))</f>
        <v/>
      </c>
      <c r="I71" s="205" t="str">
        <f t="array" ref="I71">IF(ISERROR(VLOOKUP($A71,Anmeldeformular!$B$10:$M$109,11,FALSE)),"",IF(VLOOKUP($A71,Anmeldeformular!$B$10:$M$109,11,FALSE)&lt;&gt;"",VLOOKUP(VLOOKUP($A71,Anmeldeformular!$B$10:$M$109,11,FALSE),Datenabgleich!$G$31:$H$38,2,FALSE),""))</f>
        <v/>
      </c>
      <c r="J71" s="205" t="str">
        <f t="array" ref="J71">IF(ISERROR(VLOOKUP($A71,Anmeldeformular!$B$10:$M$109,12,FALSE)),"",IF(VLOOKUP($A71,Anmeldeformular!$B$10:$M$109,12,FALSE)&lt;&gt;"",VLOOKUP(VLOOKUP($A71,Anmeldeformular!$B$10:$M$109,12,FALSE),Datenabgleich!$J$31:$K$34,2,FALSE),""))</f>
        <v/>
      </c>
    </row>
    <row r="72" spans="1:10" x14ac:dyDescent="0.25">
      <c r="A72" s="205" t="str">
        <f t="array" ref="A72">IF(ISERROR(LARGE(Datenabgleich!$N$31:$N$130,Datenabgleich!$O101)),"",LARGE(Datenabgleich!$N$31:$N$130,Datenabgleich!$O101))</f>
        <v/>
      </c>
      <c r="B72" s="205" t="str">
        <f t="array" ref="B72">IF(ISERROR(VLOOKUP($A72,Anmeldeformular!$B$10:$M$109,2,FALSE)),"",VLOOKUP($A72,Anmeldeformular!$B$10:$M$109,2,FALSE))</f>
        <v/>
      </c>
      <c r="C72" s="205" t="str">
        <f t="array" ref="C72">IF(ISERROR(VLOOKUP($A72,Anmeldeformular!$B$10:$M$109,3,FALSE)),"",VLOOKUP($A72,Anmeldeformular!$B$10:$M$109,3,FALSE))</f>
        <v/>
      </c>
      <c r="D72" s="205" t="str">
        <f t="array" ref="D72">IF(ISERROR(VLOOKUP($A72,Anmeldeformular!$B$10:$M$109,4,FALSE)),"",VLOOKUP($A72,Anmeldeformular!$B$10:$M$109,4,FALSE))</f>
        <v/>
      </c>
      <c r="E72" s="258" t="str">
        <f t="array" ref="E72">IF(ISERROR(VLOOKUP($A72,Anmeldeformular!$B$10:$M$109,5,FALSE)),"",VLOOKUP($A72,Anmeldeformular!$B$10:$M$109,5,FALSE))</f>
        <v/>
      </c>
      <c r="F72" s="205" t="str">
        <f t="array" ref="F72">IF(ISERROR(VLOOKUP($A72,Anmeldeformular!$B$10:$M$109,6,FALSE)),"",VLOOKUP($A72,Anmeldeformular!$B$10:$M$109,6,FALSE))</f>
        <v/>
      </c>
      <c r="G72" s="205" t="str">
        <f t="array" ref="G72">IF(ISERROR(VLOOKUP($A72,Anmeldeformular!$B$10:$M$109,9,FALSE)),"",IF(VLOOKUP($A72,Anmeldeformular!$B$10:$M$109,9,FALSE)="ja",VLOOKUP($A72,Einzelkür!$B$8:$F$107,5,FALSE),""))</f>
        <v/>
      </c>
      <c r="H72" s="205" t="str">
        <f t="array" ref="H72">IF(ISERROR(VLOOKUP($A72,Anmeldeformular!$B$10:$M$109,10,FALSE)),"",IF(VLOOKUP($A72,Anmeldeformular!$B$10:$M$109,10,FALSE)&lt;&gt;"",VLOOKUP(VLOOKUP($A72,Anmeldeformular!$B$10:$M$109,10,FALSE),Datenabgleich!$D$31:$E$54,2,FALSE),""))</f>
        <v/>
      </c>
      <c r="I72" s="205" t="str">
        <f t="array" ref="I72">IF(ISERROR(VLOOKUP($A72,Anmeldeformular!$B$10:$M$109,11,FALSE)),"",IF(VLOOKUP($A72,Anmeldeformular!$B$10:$M$109,11,FALSE)&lt;&gt;"",VLOOKUP(VLOOKUP($A72,Anmeldeformular!$B$10:$M$109,11,FALSE),Datenabgleich!$G$31:$H$38,2,FALSE),""))</f>
        <v/>
      </c>
      <c r="J72" s="205" t="str">
        <f t="array" ref="J72">IF(ISERROR(VLOOKUP($A72,Anmeldeformular!$B$10:$M$109,12,FALSE)),"",IF(VLOOKUP($A72,Anmeldeformular!$B$10:$M$109,12,FALSE)&lt;&gt;"",VLOOKUP(VLOOKUP($A72,Anmeldeformular!$B$10:$M$109,12,FALSE),Datenabgleich!$J$31:$K$34,2,FALSE),""))</f>
        <v/>
      </c>
    </row>
    <row r="73" spans="1:10" x14ac:dyDescent="0.25">
      <c r="A73" s="205" t="str">
        <f t="array" ref="A73">IF(ISERROR(LARGE(Datenabgleich!$N$31:$N$130,Datenabgleich!$O102)),"",LARGE(Datenabgleich!$N$31:$N$130,Datenabgleich!$O102))</f>
        <v/>
      </c>
      <c r="B73" s="205" t="str">
        <f t="array" ref="B73">IF(ISERROR(VLOOKUP($A73,Anmeldeformular!$B$10:$M$109,2,FALSE)),"",VLOOKUP($A73,Anmeldeformular!$B$10:$M$109,2,FALSE))</f>
        <v/>
      </c>
      <c r="C73" s="205" t="str">
        <f t="array" ref="C73">IF(ISERROR(VLOOKUP($A73,Anmeldeformular!$B$10:$M$109,3,FALSE)),"",VLOOKUP($A73,Anmeldeformular!$B$10:$M$109,3,FALSE))</f>
        <v/>
      </c>
      <c r="D73" s="205" t="str">
        <f t="array" ref="D73">IF(ISERROR(VLOOKUP($A73,Anmeldeformular!$B$10:$M$109,4,FALSE)),"",VLOOKUP($A73,Anmeldeformular!$B$10:$M$109,4,FALSE))</f>
        <v/>
      </c>
      <c r="E73" s="258" t="str">
        <f t="array" ref="E73">IF(ISERROR(VLOOKUP($A73,Anmeldeformular!$B$10:$M$109,5,FALSE)),"",VLOOKUP($A73,Anmeldeformular!$B$10:$M$109,5,FALSE))</f>
        <v/>
      </c>
      <c r="F73" s="205" t="str">
        <f t="array" ref="F73">IF(ISERROR(VLOOKUP($A73,Anmeldeformular!$B$10:$M$109,6,FALSE)),"",VLOOKUP($A73,Anmeldeformular!$B$10:$M$109,6,FALSE))</f>
        <v/>
      </c>
      <c r="G73" s="205" t="str">
        <f t="array" ref="G73">IF(ISERROR(VLOOKUP($A73,Anmeldeformular!$B$10:$M$109,9,FALSE)),"",IF(VLOOKUP($A73,Anmeldeformular!$B$10:$M$109,9,FALSE)="ja",VLOOKUP($A73,Einzelkür!$B$8:$F$107,5,FALSE),""))</f>
        <v/>
      </c>
      <c r="H73" s="205" t="str">
        <f t="array" ref="H73">IF(ISERROR(VLOOKUP($A73,Anmeldeformular!$B$10:$M$109,10,FALSE)),"",IF(VLOOKUP($A73,Anmeldeformular!$B$10:$M$109,10,FALSE)&lt;&gt;"",VLOOKUP(VLOOKUP($A73,Anmeldeformular!$B$10:$M$109,10,FALSE),Datenabgleich!$D$31:$E$54,2,FALSE),""))</f>
        <v/>
      </c>
      <c r="I73" s="205" t="str">
        <f t="array" ref="I73">IF(ISERROR(VLOOKUP($A73,Anmeldeformular!$B$10:$M$109,11,FALSE)),"",IF(VLOOKUP($A73,Anmeldeformular!$B$10:$M$109,11,FALSE)&lt;&gt;"",VLOOKUP(VLOOKUP($A73,Anmeldeformular!$B$10:$M$109,11,FALSE),Datenabgleich!$G$31:$H$38,2,FALSE),""))</f>
        <v/>
      </c>
      <c r="J73" s="205" t="str">
        <f t="array" ref="J73">IF(ISERROR(VLOOKUP($A73,Anmeldeformular!$B$10:$M$109,12,FALSE)),"",IF(VLOOKUP($A73,Anmeldeformular!$B$10:$M$109,12,FALSE)&lt;&gt;"",VLOOKUP(VLOOKUP($A73,Anmeldeformular!$B$10:$M$109,12,FALSE),Datenabgleich!$J$31:$K$34,2,FALSE),""))</f>
        <v/>
      </c>
    </row>
    <row r="74" spans="1:10" x14ac:dyDescent="0.25">
      <c r="A74" s="205" t="str">
        <f t="array" ref="A74">IF(ISERROR(LARGE(Datenabgleich!$N$31:$N$130,Datenabgleich!$O103)),"",LARGE(Datenabgleich!$N$31:$N$130,Datenabgleich!$O103))</f>
        <v/>
      </c>
      <c r="B74" s="205" t="str">
        <f t="array" ref="B74">IF(ISERROR(VLOOKUP($A74,Anmeldeformular!$B$10:$M$109,2,FALSE)),"",VLOOKUP($A74,Anmeldeformular!$B$10:$M$109,2,FALSE))</f>
        <v/>
      </c>
      <c r="C74" s="205" t="str">
        <f t="array" ref="C74">IF(ISERROR(VLOOKUP($A74,Anmeldeformular!$B$10:$M$109,3,FALSE)),"",VLOOKUP($A74,Anmeldeformular!$B$10:$M$109,3,FALSE))</f>
        <v/>
      </c>
      <c r="D74" s="205" t="str">
        <f t="array" ref="D74">IF(ISERROR(VLOOKUP($A74,Anmeldeformular!$B$10:$M$109,4,FALSE)),"",VLOOKUP($A74,Anmeldeformular!$B$10:$M$109,4,FALSE))</f>
        <v/>
      </c>
      <c r="E74" s="258" t="str">
        <f t="array" ref="E74">IF(ISERROR(VLOOKUP($A74,Anmeldeformular!$B$10:$M$109,5,FALSE)),"",VLOOKUP($A74,Anmeldeformular!$B$10:$M$109,5,FALSE))</f>
        <v/>
      </c>
      <c r="F74" s="205" t="str">
        <f t="array" ref="F74">IF(ISERROR(VLOOKUP($A74,Anmeldeformular!$B$10:$M$109,6,FALSE)),"",VLOOKUP($A74,Anmeldeformular!$B$10:$M$109,6,FALSE))</f>
        <v/>
      </c>
      <c r="G74" s="205" t="str">
        <f t="array" ref="G74">IF(ISERROR(VLOOKUP($A74,Anmeldeformular!$B$10:$M$109,9,FALSE)),"",IF(VLOOKUP($A74,Anmeldeformular!$B$10:$M$109,9,FALSE)="ja",VLOOKUP($A74,Einzelkür!$B$8:$F$107,5,FALSE),""))</f>
        <v/>
      </c>
      <c r="H74" s="205" t="str">
        <f t="array" ref="H74">IF(ISERROR(VLOOKUP($A74,Anmeldeformular!$B$10:$M$109,10,FALSE)),"",IF(VLOOKUP($A74,Anmeldeformular!$B$10:$M$109,10,FALSE)&lt;&gt;"",VLOOKUP(VLOOKUP($A74,Anmeldeformular!$B$10:$M$109,10,FALSE),Datenabgleich!$D$31:$E$54,2,FALSE),""))</f>
        <v/>
      </c>
      <c r="I74" s="205" t="str">
        <f t="array" ref="I74">IF(ISERROR(VLOOKUP($A74,Anmeldeformular!$B$10:$M$109,11,FALSE)),"",IF(VLOOKUP($A74,Anmeldeformular!$B$10:$M$109,11,FALSE)&lt;&gt;"",VLOOKUP(VLOOKUP($A74,Anmeldeformular!$B$10:$M$109,11,FALSE),Datenabgleich!$G$31:$H$38,2,FALSE),""))</f>
        <v/>
      </c>
      <c r="J74" s="205" t="str">
        <f t="array" ref="J74">IF(ISERROR(VLOOKUP($A74,Anmeldeformular!$B$10:$M$109,12,FALSE)),"",IF(VLOOKUP($A74,Anmeldeformular!$B$10:$M$109,12,FALSE)&lt;&gt;"",VLOOKUP(VLOOKUP($A74,Anmeldeformular!$B$10:$M$109,12,FALSE),Datenabgleich!$J$31:$K$34,2,FALSE),""))</f>
        <v/>
      </c>
    </row>
    <row r="75" spans="1:10" x14ac:dyDescent="0.25">
      <c r="A75" s="205" t="str">
        <f t="array" ref="A75">IF(ISERROR(LARGE(Datenabgleich!$N$31:$N$130,Datenabgleich!$O104)),"",LARGE(Datenabgleich!$N$31:$N$130,Datenabgleich!$O104))</f>
        <v/>
      </c>
      <c r="B75" s="205" t="str">
        <f t="array" ref="B75">IF(ISERROR(VLOOKUP($A75,Anmeldeformular!$B$10:$M$109,2,FALSE)),"",VLOOKUP($A75,Anmeldeformular!$B$10:$M$109,2,FALSE))</f>
        <v/>
      </c>
      <c r="C75" s="205" t="str">
        <f t="array" ref="C75">IF(ISERROR(VLOOKUP($A75,Anmeldeformular!$B$10:$M$109,3,FALSE)),"",VLOOKUP($A75,Anmeldeformular!$B$10:$M$109,3,FALSE))</f>
        <v/>
      </c>
      <c r="D75" s="205" t="str">
        <f t="array" ref="D75">IF(ISERROR(VLOOKUP($A75,Anmeldeformular!$B$10:$M$109,4,FALSE)),"",VLOOKUP($A75,Anmeldeformular!$B$10:$M$109,4,FALSE))</f>
        <v/>
      </c>
      <c r="E75" s="258" t="str">
        <f t="array" ref="E75">IF(ISERROR(VLOOKUP($A75,Anmeldeformular!$B$10:$M$109,5,FALSE)),"",VLOOKUP($A75,Anmeldeformular!$B$10:$M$109,5,FALSE))</f>
        <v/>
      </c>
      <c r="F75" s="205" t="str">
        <f t="array" ref="F75">IF(ISERROR(VLOOKUP($A75,Anmeldeformular!$B$10:$M$109,6,FALSE)),"",VLOOKUP($A75,Anmeldeformular!$B$10:$M$109,6,FALSE))</f>
        <v/>
      </c>
      <c r="G75" s="205" t="str">
        <f t="array" ref="G75">IF(ISERROR(VLOOKUP($A75,Anmeldeformular!$B$10:$M$109,9,FALSE)),"",IF(VLOOKUP($A75,Anmeldeformular!$B$10:$M$109,9,FALSE)="ja",VLOOKUP($A75,Einzelkür!$B$8:$F$107,5,FALSE),""))</f>
        <v/>
      </c>
      <c r="H75" s="205" t="str">
        <f t="array" ref="H75">IF(ISERROR(VLOOKUP($A75,Anmeldeformular!$B$10:$M$109,10,FALSE)),"",IF(VLOOKUP($A75,Anmeldeformular!$B$10:$M$109,10,FALSE)&lt;&gt;"",VLOOKUP(VLOOKUP($A75,Anmeldeformular!$B$10:$M$109,10,FALSE),Datenabgleich!$D$31:$E$54,2,FALSE),""))</f>
        <v/>
      </c>
      <c r="I75" s="205" t="str">
        <f t="array" ref="I75">IF(ISERROR(VLOOKUP($A75,Anmeldeformular!$B$10:$M$109,11,FALSE)),"",IF(VLOOKUP($A75,Anmeldeformular!$B$10:$M$109,11,FALSE)&lt;&gt;"",VLOOKUP(VLOOKUP($A75,Anmeldeformular!$B$10:$M$109,11,FALSE),Datenabgleich!$G$31:$H$38,2,FALSE),""))</f>
        <v/>
      </c>
      <c r="J75" s="205" t="str">
        <f t="array" ref="J75">IF(ISERROR(VLOOKUP($A75,Anmeldeformular!$B$10:$M$109,12,FALSE)),"",IF(VLOOKUP($A75,Anmeldeformular!$B$10:$M$109,12,FALSE)&lt;&gt;"",VLOOKUP(VLOOKUP($A75,Anmeldeformular!$B$10:$M$109,12,FALSE),Datenabgleich!$J$31:$K$34,2,FALSE),""))</f>
        <v/>
      </c>
    </row>
    <row r="76" spans="1:10" x14ac:dyDescent="0.25">
      <c r="A76" s="205" t="str">
        <f t="array" ref="A76">IF(ISERROR(LARGE(Datenabgleich!$N$31:$N$130,Datenabgleich!$O105)),"",LARGE(Datenabgleich!$N$31:$N$130,Datenabgleich!$O105))</f>
        <v/>
      </c>
      <c r="B76" s="205" t="str">
        <f t="array" ref="B76">IF(ISERROR(VLOOKUP($A76,Anmeldeformular!$B$10:$M$109,2,FALSE)),"",VLOOKUP($A76,Anmeldeformular!$B$10:$M$109,2,FALSE))</f>
        <v/>
      </c>
      <c r="C76" s="205" t="str">
        <f t="array" ref="C76">IF(ISERROR(VLOOKUP($A76,Anmeldeformular!$B$10:$M$109,3,FALSE)),"",VLOOKUP($A76,Anmeldeformular!$B$10:$M$109,3,FALSE))</f>
        <v/>
      </c>
      <c r="D76" s="205" t="str">
        <f t="array" ref="D76">IF(ISERROR(VLOOKUP($A76,Anmeldeformular!$B$10:$M$109,4,FALSE)),"",VLOOKUP($A76,Anmeldeformular!$B$10:$M$109,4,FALSE))</f>
        <v/>
      </c>
      <c r="E76" s="258" t="str">
        <f t="array" ref="E76">IF(ISERROR(VLOOKUP($A76,Anmeldeformular!$B$10:$M$109,5,FALSE)),"",VLOOKUP($A76,Anmeldeformular!$B$10:$M$109,5,FALSE))</f>
        <v/>
      </c>
      <c r="F76" s="205" t="str">
        <f t="array" ref="F76">IF(ISERROR(VLOOKUP($A76,Anmeldeformular!$B$10:$M$109,6,FALSE)),"",VLOOKUP($A76,Anmeldeformular!$B$10:$M$109,6,FALSE))</f>
        <v/>
      </c>
      <c r="G76" s="205" t="str">
        <f t="array" ref="G76">IF(ISERROR(VLOOKUP($A76,Anmeldeformular!$B$10:$M$109,9,FALSE)),"",IF(VLOOKUP($A76,Anmeldeformular!$B$10:$M$109,9,FALSE)="ja",VLOOKUP($A76,Einzelkür!$B$8:$F$107,5,FALSE),""))</f>
        <v/>
      </c>
      <c r="H76" s="205" t="str">
        <f t="array" ref="H76">IF(ISERROR(VLOOKUP($A76,Anmeldeformular!$B$10:$M$109,10,FALSE)),"",IF(VLOOKUP($A76,Anmeldeformular!$B$10:$M$109,10,FALSE)&lt;&gt;"",VLOOKUP(VLOOKUP($A76,Anmeldeformular!$B$10:$M$109,10,FALSE),Datenabgleich!$D$31:$E$54,2,FALSE),""))</f>
        <v/>
      </c>
      <c r="I76" s="205" t="str">
        <f t="array" ref="I76">IF(ISERROR(VLOOKUP($A76,Anmeldeformular!$B$10:$M$109,11,FALSE)),"",IF(VLOOKUP($A76,Anmeldeformular!$B$10:$M$109,11,FALSE)&lt;&gt;"",VLOOKUP(VLOOKUP($A76,Anmeldeformular!$B$10:$M$109,11,FALSE),Datenabgleich!$G$31:$H$38,2,FALSE),""))</f>
        <v/>
      </c>
      <c r="J76" s="205" t="str">
        <f t="array" ref="J76">IF(ISERROR(VLOOKUP($A76,Anmeldeformular!$B$10:$M$109,12,FALSE)),"",IF(VLOOKUP($A76,Anmeldeformular!$B$10:$M$109,12,FALSE)&lt;&gt;"",VLOOKUP(VLOOKUP($A76,Anmeldeformular!$B$10:$M$109,12,FALSE),Datenabgleich!$J$31:$K$34,2,FALSE),""))</f>
        <v/>
      </c>
    </row>
    <row r="77" spans="1:10" x14ac:dyDescent="0.25">
      <c r="A77" s="205" t="str">
        <f t="array" ref="A77">IF(ISERROR(LARGE(Datenabgleich!$N$31:$N$130,Datenabgleich!$O106)),"",LARGE(Datenabgleich!$N$31:$N$130,Datenabgleich!$O106))</f>
        <v/>
      </c>
      <c r="B77" s="205" t="str">
        <f t="array" ref="B77">IF(ISERROR(VLOOKUP($A77,Anmeldeformular!$B$10:$M$109,2,FALSE)),"",VLOOKUP($A77,Anmeldeformular!$B$10:$M$109,2,FALSE))</f>
        <v/>
      </c>
      <c r="C77" s="205" t="str">
        <f t="array" ref="C77">IF(ISERROR(VLOOKUP($A77,Anmeldeformular!$B$10:$M$109,3,FALSE)),"",VLOOKUP($A77,Anmeldeformular!$B$10:$M$109,3,FALSE))</f>
        <v/>
      </c>
      <c r="D77" s="205" t="str">
        <f t="array" ref="D77">IF(ISERROR(VLOOKUP($A77,Anmeldeformular!$B$10:$M$109,4,FALSE)),"",VLOOKUP($A77,Anmeldeformular!$B$10:$M$109,4,FALSE))</f>
        <v/>
      </c>
      <c r="E77" s="258" t="str">
        <f t="array" ref="E77">IF(ISERROR(VLOOKUP($A77,Anmeldeformular!$B$10:$M$109,5,FALSE)),"",VLOOKUP($A77,Anmeldeformular!$B$10:$M$109,5,FALSE))</f>
        <v/>
      </c>
      <c r="F77" s="205" t="str">
        <f t="array" ref="F77">IF(ISERROR(VLOOKUP($A77,Anmeldeformular!$B$10:$M$109,6,FALSE)),"",VLOOKUP($A77,Anmeldeformular!$B$10:$M$109,6,FALSE))</f>
        <v/>
      </c>
      <c r="G77" s="205" t="str">
        <f t="array" ref="G77">IF(ISERROR(VLOOKUP($A77,Anmeldeformular!$B$10:$M$109,9,FALSE)),"",IF(VLOOKUP($A77,Anmeldeformular!$B$10:$M$109,9,FALSE)="ja",VLOOKUP($A77,Einzelkür!$B$8:$F$107,5,FALSE),""))</f>
        <v/>
      </c>
      <c r="H77" s="205" t="str">
        <f t="array" ref="H77">IF(ISERROR(VLOOKUP($A77,Anmeldeformular!$B$10:$M$109,10,FALSE)),"",IF(VLOOKUP($A77,Anmeldeformular!$B$10:$M$109,10,FALSE)&lt;&gt;"",VLOOKUP(VLOOKUP($A77,Anmeldeformular!$B$10:$M$109,10,FALSE),Datenabgleich!$D$31:$E$54,2,FALSE),""))</f>
        <v/>
      </c>
      <c r="I77" s="205" t="str">
        <f t="array" ref="I77">IF(ISERROR(VLOOKUP($A77,Anmeldeformular!$B$10:$M$109,11,FALSE)),"",IF(VLOOKUP($A77,Anmeldeformular!$B$10:$M$109,11,FALSE)&lt;&gt;"",VLOOKUP(VLOOKUP($A77,Anmeldeformular!$B$10:$M$109,11,FALSE),Datenabgleich!$G$31:$H$38,2,FALSE),""))</f>
        <v/>
      </c>
      <c r="J77" s="205" t="str">
        <f t="array" ref="J77">IF(ISERROR(VLOOKUP($A77,Anmeldeformular!$B$10:$M$109,12,FALSE)),"",IF(VLOOKUP($A77,Anmeldeformular!$B$10:$M$109,12,FALSE)&lt;&gt;"",VLOOKUP(VLOOKUP($A77,Anmeldeformular!$B$10:$M$109,12,FALSE),Datenabgleich!$J$31:$K$34,2,FALSE),""))</f>
        <v/>
      </c>
    </row>
    <row r="78" spans="1:10" x14ac:dyDescent="0.25">
      <c r="A78" s="205" t="str">
        <f t="array" ref="A78">IF(ISERROR(LARGE(Datenabgleich!$N$31:$N$130,Datenabgleich!$O107)),"",LARGE(Datenabgleich!$N$31:$N$130,Datenabgleich!$O107))</f>
        <v/>
      </c>
      <c r="B78" s="205" t="str">
        <f t="array" ref="B78">IF(ISERROR(VLOOKUP($A78,Anmeldeformular!$B$10:$M$109,2,FALSE)),"",VLOOKUP($A78,Anmeldeformular!$B$10:$M$109,2,FALSE))</f>
        <v/>
      </c>
      <c r="C78" s="205" t="str">
        <f t="array" ref="C78">IF(ISERROR(VLOOKUP($A78,Anmeldeformular!$B$10:$M$109,3,FALSE)),"",VLOOKUP($A78,Anmeldeformular!$B$10:$M$109,3,FALSE))</f>
        <v/>
      </c>
      <c r="D78" s="205" t="str">
        <f t="array" ref="D78">IF(ISERROR(VLOOKUP($A78,Anmeldeformular!$B$10:$M$109,4,FALSE)),"",VLOOKUP($A78,Anmeldeformular!$B$10:$M$109,4,FALSE))</f>
        <v/>
      </c>
      <c r="E78" s="258" t="str">
        <f t="array" ref="E78">IF(ISERROR(VLOOKUP($A78,Anmeldeformular!$B$10:$M$109,5,FALSE)),"",VLOOKUP($A78,Anmeldeformular!$B$10:$M$109,5,FALSE))</f>
        <v/>
      </c>
      <c r="F78" s="205" t="str">
        <f t="array" ref="F78">IF(ISERROR(VLOOKUP($A78,Anmeldeformular!$B$10:$M$109,6,FALSE)),"",VLOOKUP($A78,Anmeldeformular!$B$10:$M$109,6,FALSE))</f>
        <v/>
      </c>
      <c r="G78" s="205" t="str">
        <f t="array" ref="G78">IF(ISERROR(VLOOKUP($A78,Anmeldeformular!$B$10:$M$109,9,FALSE)),"",IF(VLOOKUP($A78,Anmeldeformular!$B$10:$M$109,9,FALSE)="ja",VLOOKUP($A78,Einzelkür!$B$8:$F$107,5,FALSE),""))</f>
        <v/>
      </c>
      <c r="H78" s="205" t="str">
        <f t="array" ref="H78">IF(ISERROR(VLOOKUP($A78,Anmeldeformular!$B$10:$M$109,10,FALSE)),"",IF(VLOOKUP($A78,Anmeldeformular!$B$10:$M$109,10,FALSE)&lt;&gt;"",VLOOKUP(VLOOKUP($A78,Anmeldeformular!$B$10:$M$109,10,FALSE),Datenabgleich!$D$31:$E$54,2,FALSE),""))</f>
        <v/>
      </c>
      <c r="I78" s="205" t="str">
        <f t="array" ref="I78">IF(ISERROR(VLOOKUP($A78,Anmeldeformular!$B$10:$M$109,11,FALSE)),"",IF(VLOOKUP($A78,Anmeldeformular!$B$10:$M$109,11,FALSE)&lt;&gt;"",VLOOKUP(VLOOKUP($A78,Anmeldeformular!$B$10:$M$109,11,FALSE),Datenabgleich!$G$31:$H$38,2,FALSE),""))</f>
        <v/>
      </c>
      <c r="J78" s="205" t="str">
        <f t="array" ref="J78">IF(ISERROR(VLOOKUP($A78,Anmeldeformular!$B$10:$M$109,12,FALSE)),"",IF(VLOOKUP($A78,Anmeldeformular!$B$10:$M$109,12,FALSE)&lt;&gt;"",VLOOKUP(VLOOKUP($A78,Anmeldeformular!$B$10:$M$109,12,FALSE),Datenabgleich!$J$31:$K$34,2,FALSE),""))</f>
        <v/>
      </c>
    </row>
    <row r="79" spans="1:10" x14ac:dyDescent="0.25">
      <c r="A79" s="205" t="str">
        <f t="array" ref="A79">IF(ISERROR(LARGE(Datenabgleich!$N$31:$N$130,Datenabgleich!$O108)),"",LARGE(Datenabgleich!$N$31:$N$130,Datenabgleich!$O108))</f>
        <v/>
      </c>
      <c r="B79" s="205" t="str">
        <f t="array" ref="B79">IF(ISERROR(VLOOKUP($A79,Anmeldeformular!$B$10:$M$109,2,FALSE)),"",VLOOKUP($A79,Anmeldeformular!$B$10:$M$109,2,FALSE))</f>
        <v/>
      </c>
      <c r="C79" s="205" t="str">
        <f t="array" ref="C79">IF(ISERROR(VLOOKUP($A79,Anmeldeformular!$B$10:$M$109,3,FALSE)),"",VLOOKUP($A79,Anmeldeformular!$B$10:$M$109,3,FALSE))</f>
        <v/>
      </c>
      <c r="D79" s="205" t="str">
        <f t="array" ref="D79">IF(ISERROR(VLOOKUP($A79,Anmeldeformular!$B$10:$M$109,4,FALSE)),"",VLOOKUP($A79,Anmeldeformular!$B$10:$M$109,4,FALSE))</f>
        <v/>
      </c>
      <c r="E79" s="258" t="str">
        <f t="array" ref="E79">IF(ISERROR(VLOOKUP($A79,Anmeldeformular!$B$10:$M$109,5,FALSE)),"",VLOOKUP($A79,Anmeldeformular!$B$10:$M$109,5,FALSE))</f>
        <v/>
      </c>
      <c r="F79" s="205" t="str">
        <f t="array" ref="F79">IF(ISERROR(VLOOKUP($A79,Anmeldeformular!$B$10:$M$109,6,FALSE)),"",VLOOKUP($A79,Anmeldeformular!$B$10:$M$109,6,FALSE))</f>
        <v/>
      </c>
      <c r="G79" s="205" t="str">
        <f t="array" ref="G79">IF(ISERROR(VLOOKUP($A79,Anmeldeformular!$B$10:$M$109,9,FALSE)),"",IF(VLOOKUP($A79,Anmeldeformular!$B$10:$M$109,9,FALSE)="ja",VLOOKUP($A79,Einzelkür!$B$8:$F$107,5,FALSE),""))</f>
        <v/>
      </c>
      <c r="H79" s="205" t="str">
        <f t="array" ref="H79">IF(ISERROR(VLOOKUP($A79,Anmeldeformular!$B$10:$M$109,10,FALSE)),"",IF(VLOOKUP($A79,Anmeldeformular!$B$10:$M$109,10,FALSE)&lt;&gt;"",VLOOKUP(VLOOKUP($A79,Anmeldeformular!$B$10:$M$109,10,FALSE),Datenabgleich!$D$31:$E$54,2,FALSE),""))</f>
        <v/>
      </c>
      <c r="I79" s="205" t="str">
        <f t="array" ref="I79">IF(ISERROR(VLOOKUP($A79,Anmeldeformular!$B$10:$M$109,11,FALSE)),"",IF(VLOOKUP($A79,Anmeldeformular!$B$10:$M$109,11,FALSE)&lt;&gt;"",VLOOKUP(VLOOKUP($A79,Anmeldeformular!$B$10:$M$109,11,FALSE),Datenabgleich!$G$31:$H$38,2,FALSE),""))</f>
        <v/>
      </c>
      <c r="J79" s="205" t="str">
        <f t="array" ref="J79">IF(ISERROR(VLOOKUP($A79,Anmeldeformular!$B$10:$M$109,12,FALSE)),"",IF(VLOOKUP($A79,Anmeldeformular!$B$10:$M$109,12,FALSE)&lt;&gt;"",VLOOKUP(VLOOKUP($A79,Anmeldeformular!$B$10:$M$109,12,FALSE),Datenabgleich!$J$31:$K$34,2,FALSE),""))</f>
        <v/>
      </c>
    </row>
    <row r="80" spans="1:10" x14ac:dyDescent="0.25">
      <c r="A80" s="205" t="str">
        <f t="array" ref="A80">IF(ISERROR(LARGE(Datenabgleich!$N$31:$N$130,Datenabgleich!$O109)),"",LARGE(Datenabgleich!$N$31:$N$130,Datenabgleich!$O109))</f>
        <v/>
      </c>
      <c r="B80" s="205" t="str">
        <f t="array" ref="B80">IF(ISERROR(VLOOKUP($A80,Anmeldeformular!$B$10:$M$109,2,FALSE)),"",VLOOKUP($A80,Anmeldeformular!$B$10:$M$109,2,FALSE))</f>
        <v/>
      </c>
      <c r="C80" s="205" t="str">
        <f t="array" ref="C80">IF(ISERROR(VLOOKUP($A80,Anmeldeformular!$B$10:$M$109,3,FALSE)),"",VLOOKUP($A80,Anmeldeformular!$B$10:$M$109,3,FALSE))</f>
        <v/>
      </c>
      <c r="D80" s="205" t="str">
        <f t="array" ref="D80">IF(ISERROR(VLOOKUP($A80,Anmeldeformular!$B$10:$M$109,4,FALSE)),"",VLOOKUP($A80,Anmeldeformular!$B$10:$M$109,4,FALSE))</f>
        <v/>
      </c>
      <c r="E80" s="258" t="str">
        <f t="array" ref="E80">IF(ISERROR(VLOOKUP($A80,Anmeldeformular!$B$10:$M$109,5,FALSE)),"",VLOOKUP($A80,Anmeldeformular!$B$10:$M$109,5,FALSE))</f>
        <v/>
      </c>
      <c r="F80" s="205" t="str">
        <f t="array" ref="F80">IF(ISERROR(VLOOKUP($A80,Anmeldeformular!$B$10:$M$109,6,FALSE)),"",VLOOKUP($A80,Anmeldeformular!$B$10:$M$109,6,FALSE))</f>
        <v/>
      </c>
      <c r="G80" s="205" t="str">
        <f t="array" ref="G80">IF(ISERROR(VLOOKUP($A80,Anmeldeformular!$B$10:$M$109,9,FALSE)),"",IF(VLOOKUP($A80,Anmeldeformular!$B$10:$M$109,9,FALSE)="ja",VLOOKUP($A80,Einzelkür!$B$8:$F$107,5,FALSE),""))</f>
        <v/>
      </c>
      <c r="H80" s="205" t="str">
        <f t="array" ref="H80">IF(ISERROR(VLOOKUP($A80,Anmeldeformular!$B$10:$M$109,10,FALSE)),"",IF(VLOOKUP($A80,Anmeldeformular!$B$10:$M$109,10,FALSE)&lt;&gt;"",VLOOKUP(VLOOKUP($A80,Anmeldeformular!$B$10:$M$109,10,FALSE),Datenabgleich!$D$31:$E$54,2,FALSE),""))</f>
        <v/>
      </c>
      <c r="I80" s="205" t="str">
        <f t="array" ref="I80">IF(ISERROR(VLOOKUP($A80,Anmeldeformular!$B$10:$M$109,11,FALSE)),"",IF(VLOOKUP($A80,Anmeldeformular!$B$10:$M$109,11,FALSE)&lt;&gt;"",VLOOKUP(VLOOKUP($A80,Anmeldeformular!$B$10:$M$109,11,FALSE),Datenabgleich!$G$31:$H$38,2,FALSE),""))</f>
        <v/>
      </c>
      <c r="J80" s="205" t="str">
        <f t="array" ref="J80">IF(ISERROR(VLOOKUP($A80,Anmeldeformular!$B$10:$M$109,12,FALSE)),"",IF(VLOOKUP($A80,Anmeldeformular!$B$10:$M$109,12,FALSE)&lt;&gt;"",VLOOKUP(VLOOKUP($A80,Anmeldeformular!$B$10:$M$109,12,FALSE),Datenabgleich!$J$31:$K$34,2,FALSE),""))</f>
        <v/>
      </c>
    </row>
    <row r="81" spans="1:10" x14ac:dyDescent="0.25">
      <c r="A81" s="205" t="str">
        <f t="array" ref="A81">IF(ISERROR(LARGE(Datenabgleich!$N$31:$N$130,Datenabgleich!$O110)),"",LARGE(Datenabgleich!$N$31:$N$130,Datenabgleich!$O110))</f>
        <v/>
      </c>
      <c r="B81" s="205" t="str">
        <f t="array" ref="B81">IF(ISERROR(VLOOKUP($A81,Anmeldeformular!$B$10:$M$109,2,FALSE)),"",VLOOKUP($A81,Anmeldeformular!$B$10:$M$109,2,FALSE))</f>
        <v/>
      </c>
      <c r="C81" s="205" t="str">
        <f t="array" ref="C81">IF(ISERROR(VLOOKUP($A81,Anmeldeformular!$B$10:$M$109,3,FALSE)),"",VLOOKUP($A81,Anmeldeformular!$B$10:$M$109,3,FALSE))</f>
        <v/>
      </c>
      <c r="D81" s="205" t="str">
        <f t="array" ref="D81">IF(ISERROR(VLOOKUP($A81,Anmeldeformular!$B$10:$M$109,4,FALSE)),"",VLOOKUP($A81,Anmeldeformular!$B$10:$M$109,4,FALSE))</f>
        <v/>
      </c>
      <c r="E81" s="258" t="str">
        <f t="array" ref="E81">IF(ISERROR(VLOOKUP($A81,Anmeldeformular!$B$10:$M$109,5,FALSE)),"",VLOOKUP($A81,Anmeldeformular!$B$10:$M$109,5,FALSE))</f>
        <v/>
      </c>
      <c r="F81" s="205" t="str">
        <f t="array" ref="F81">IF(ISERROR(VLOOKUP($A81,Anmeldeformular!$B$10:$M$109,6,FALSE)),"",VLOOKUP($A81,Anmeldeformular!$B$10:$M$109,6,FALSE))</f>
        <v/>
      </c>
      <c r="G81" s="205" t="str">
        <f t="array" ref="G81">IF(ISERROR(VLOOKUP($A81,Anmeldeformular!$B$10:$M$109,9,FALSE)),"",IF(VLOOKUP($A81,Anmeldeformular!$B$10:$M$109,9,FALSE)="ja",VLOOKUP($A81,Einzelkür!$B$8:$F$107,5,FALSE),""))</f>
        <v/>
      </c>
      <c r="H81" s="205" t="str">
        <f t="array" ref="H81">IF(ISERROR(VLOOKUP($A81,Anmeldeformular!$B$10:$M$109,10,FALSE)),"",IF(VLOOKUP($A81,Anmeldeformular!$B$10:$M$109,10,FALSE)&lt;&gt;"",VLOOKUP(VLOOKUP($A81,Anmeldeformular!$B$10:$M$109,10,FALSE),Datenabgleich!$D$31:$E$54,2,FALSE),""))</f>
        <v/>
      </c>
      <c r="I81" s="205" t="str">
        <f t="array" ref="I81">IF(ISERROR(VLOOKUP($A81,Anmeldeformular!$B$10:$M$109,11,FALSE)),"",IF(VLOOKUP($A81,Anmeldeformular!$B$10:$M$109,11,FALSE)&lt;&gt;"",VLOOKUP(VLOOKUP($A81,Anmeldeformular!$B$10:$M$109,11,FALSE),Datenabgleich!$G$31:$H$38,2,FALSE),""))</f>
        <v/>
      </c>
      <c r="J81" s="205" t="str">
        <f t="array" ref="J81">IF(ISERROR(VLOOKUP($A81,Anmeldeformular!$B$10:$M$109,12,FALSE)),"",IF(VLOOKUP($A81,Anmeldeformular!$B$10:$M$109,12,FALSE)&lt;&gt;"",VLOOKUP(VLOOKUP($A81,Anmeldeformular!$B$10:$M$109,12,FALSE),Datenabgleich!$J$31:$K$34,2,FALSE),""))</f>
        <v/>
      </c>
    </row>
    <row r="82" spans="1:10" x14ac:dyDescent="0.25">
      <c r="A82" s="205" t="str">
        <f t="array" ref="A82">IF(ISERROR(LARGE(Datenabgleich!$N$31:$N$130,Datenabgleich!$O111)),"",LARGE(Datenabgleich!$N$31:$N$130,Datenabgleich!$O111))</f>
        <v/>
      </c>
      <c r="B82" s="205" t="str">
        <f t="array" ref="B82">IF(ISERROR(VLOOKUP($A82,Anmeldeformular!$B$10:$M$109,2,FALSE)),"",VLOOKUP($A82,Anmeldeformular!$B$10:$M$109,2,FALSE))</f>
        <v/>
      </c>
      <c r="C82" s="205" t="str">
        <f t="array" ref="C82">IF(ISERROR(VLOOKUP($A82,Anmeldeformular!$B$10:$M$109,3,FALSE)),"",VLOOKUP($A82,Anmeldeformular!$B$10:$M$109,3,FALSE))</f>
        <v/>
      </c>
      <c r="D82" s="205" t="str">
        <f t="array" ref="D82">IF(ISERROR(VLOOKUP($A82,Anmeldeformular!$B$10:$M$109,4,FALSE)),"",VLOOKUP($A82,Anmeldeformular!$B$10:$M$109,4,FALSE))</f>
        <v/>
      </c>
      <c r="E82" s="258" t="str">
        <f t="array" ref="E82">IF(ISERROR(VLOOKUP($A82,Anmeldeformular!$B$10:$M$109,5,FALSE)),"",VLOOKUP($A82,Anmeldeformular!$B$10:$M$109,5,FALSE))</f>
        <v/>
      </c>
      <c r="F82" s="205" t="str">
        <f t="array" ref="F82">IF(ISERROR(VLOOKUP($A82,Anmeldeformular!$B$10:$M$109,6,FALSE)),"",VLOOKUP($A82,Anmeldeformular!$B$10:$M$109,6,FALSE))</f>
        <v/>
      </c>
      <c r="G82" s="205" t="str">
        <f t="array" ref="G82">IF(ISERROR(VLOOKUP($A82,Anmeldeformular!$B$10:$M$109,9,FALSE)),"",IF(VLOOKUP($A82,Anmeldeformular!$B$10:$M$109,9,FALSE)="ja",VLOOKUP($A82,Einzelkür!$B$8:$F$107,5,FALSE),""))</f>
        <v/>
      </c>
      <c r="H82" s="205" t="str">
        <f t="array" ref="H82">IF(ISERROR(VLOOKUP($A82,Anmeldeformular!$B$10:$M$109,10,FALSE)),"",IF(VLOOKUP($A82,Anmeldeformular!$B$10:$M$109,10,FALSE)&lt;&gt;"",VLOOKUP(VLOOKUP($A82,Anmeldeformular!$B$10:$M$109,10,FALSE),Datenabgleich!$D$31:$E$54,2,FALSE),""))</f>
        <v/>
      </c>
      <c r="I82" s="205" t="str">
        <f t="array" ref="I82">IF(ISERROR(VLOOKUP($A82,Anmeldeformular!$B$10:$M$109,11,FALSE)),"",IF(VLOOKUP($A82,Anmeldeformular!$B$10:$M$109,11,FALSE)&lt;&gt;"",VLOOKUP(VLOOKUP($A82,Anmeldeformular!$B$10:$M$109,11,FALSE),Datenabgleich!$G$31:$H$38,2,FALSE),""))</f>
        <v/>
      </c>
      <c r="J82" s="205" t="str">
        <f t="array" ref="J82">IF(ISERROR(VLOOKUP($A82,Anmeldeformular!$B$10:$M$109,12,FALSE)),"",IF(VLOOKUP($A82,Anmeldeformular!$B$10:$M$109,12,FALSE)&lt;&gt;"",VLOOKUP(VLOOKUP($A82,Anmeldeformular!$B$10:$M$109,12,FALSE),Datenabgleich!$J$31:$K$34,2,FALSE),""))</f>
        <v/>
      </c>
    </row>
    <row r="83" spans="1:10" x14ac:dyDescent="0.25">
      <c r="A83" s="205" t="str">
        <f t="array" ref="A83">IF(ISERROR(LARGE(Datenabgleich!$N$31:$N$130,Datenabgleich!$O112)),"",LARGE(Datenabgleich!$N$31:$N$130,Datenabgleich!$O112))</f>
        <v/>
      </c>
      <c r="B83" s="205" t="str">
        <f t="array" ref="B83">IF(ISERROR(VLOOKUP($A83,Anmeldeformular!$B$10:$M$109,2,FALSE)),"",VLOOKUP($A83,Anmeldeformular!$B$10:$M$109,2,FALSE))</f>
        <v/>
      </c>
      <c r="C83" s="205" t="str">
        <f t="array" ref="C83">IF(ISERROR(VLOOKUP($A83,Anmeldeformular!$B$10:$M$109,3,FALSE)),"",VLOOKUP($A83,Anmeldeformular!$B$10:$M$109,3,FALSE))</f>
        <v/>
      </c>
      <c r="D83" s="205" t="str">
        <f t="array" ref="D83">IF(ISERROR(VLOOKUP($A83,Anmeldeformular!$B$10:$M$109,4,FALSE)),"",VLOOKUP($A83,Anmeldeformular!$B$10:$M$109,4,FALSE))</f>
        <v/>
      </c>
      <c r="E83" s="258" t="str">
        <f t="array" ref="E83">IF(ISERROR(VLOOKUP($A83,Anmeldeformular!$B$10:$M$109,5,FALSE)),"",VLOOKUP($A83,Anmeldeformular!$B$10:$M$109,5,FALSE))</f>
        <v/>
      </c>
      <c r="F83" s="205" t="str">
        <f t="array" ref="F83">IF(ISERROR(VLOOKUP($A83,Anmeldeformular!$B$10:$M$109,6,FALSE)),"",VLOOKUP($A83,Anmeldeformular!$B$10:$M$109,6,FALSE))</f>
        <v/>
      </c>
      <c r="G83" s="205" t="str">
        <f t="array" ref="G83">IF(ISERROR(VLOOKUP($A83,Anmeldeformular!$B$10:$M$109,9,FALSE)),"",IF(VLOOKUP($A83,Anmeldeformular!$B$10:$M$109,9,FALSE)="ja",VLOOKUP($A83,Einzelkür!$B$8:$F$107,5,FALSE),""))</f>
        <v/>
      </c>
      <c r="H83" s="205" t="str">
        <f t="array" ref="H83">IF(ISERROR(VLOOKUP($A83,Anmeldeformular!$B$10:$M$109,10,FALSE)),"",IF(VLOOKUP($A83,Anmeldeformular!$B$10:$M$109,10,FALSE)&lt;&gt;"",VLOOKUP(VLOOKUP($A83,Anmeldeformular!$B$10:$M$109,10,FALSE),Datenabgleich!$D$31:$E$54,2,FALSE),""))</f>
        <v/>
      </c>
      <c r="I83" s="205" t="str">
        <f t="array" ref="I83">IF(ISERROR(VLOOKUP($A83,Anmeldeformular!$B$10:$M$109,11,FALSE)),"",IF(VLOOKUP($A83,Anmeldeformular!$B$10:$M$109,11,FALSE)&lt;&gt;"",VLOOKUP(VLOOKUP($A83,Anmeldeformular!$B$10:$M$109,11,FALSE),Datenabgleich!$G$31:$H$38,2,FALSE),""))</f>
        <v/>
      </c>
      <c r="J83" s="205" t="str">
        <f t="array" ref="J83">IF(ISERROR(VLOOKUP($A83,Anmeldeformular!$B$10:$M$109,12,FALSE)),"",IF(VLOOKUP($A83,Anmeldeformular!$B$10:$M$109,12,FALSE)&lt;&gt;"",VLOOKUP(VLOOKUP($A83,Anmeldeformular!$B$10:$M$109,12,FALSE),Datenabgleich!$J$31:$K$34,2,FALSE),""))</f>
        <v/>
      </c>
    </row>
    <row r="84" spans="1:10" x14ac:dyDescent="0.25">
      <c r="A84" s="205" t="str">
        <f t="array" ref="A84">IF(ISERROR(LARGE(Datenabgleich!$N$31:$N$130,Datenabgleich!$O113)),"",LARGE(Datenabgleich!$N$31:$N$130,Datenabgleich!$O113))</f>
        <v/>
      </c>
      <c r="B84" s="205" t="str">
        <f t="array" ref="B84">IF(ISERROR(VLOOKUP($A84,Anmeldeformular!$B$10:$M$109,2,FALSE)),"",VLOOKUP($A84,Anmeldeformular!$B$10:$M$109,2,FALSE))</f>
        <v/>
      </c>
      <c r="C84" s="205" t="str">
        <f t="array" ref="C84">IF(ISERROR(VLOOKUP($A84,Anmeldeformular!$B$10:$M$109,3,FALSE)),"",VLOOKUP($A84,Anmeldeformular!$B$10:$M$109,3,FALSE))</f>
        <v/>
      </c>
      <c r="D84" s="205" t="str">
        <f t="array" ref="D84">IF(ISERROR(VLOOKUP($A84,Anmeldeformular!$B$10:$M$109,4,FALSE)),"",VLOOKUP($A84,Anmeldeformular!$B$10:$M$109,4,FALSE))</f>
        <v/>
      </c>
      <c r="E84" s="258" t="str">
        <f t="array" ref="E84">IF(ISERROR(VLOOKUP($A84,Anmeldeformular!$B$10:$M$109,5,FALSE)),"",VLOOKUP($A84,Anmeldeformular!$B$10:$M$109,5,FALSE))</f>
        <v/>
      </c>
      <c r="F84" s="205" t="str">
        <f t="array" ref="F84">IF(ISERROR(VLOOKUP($A84,Anmeldeformular!$B$10:$M$109,6,FALSE)),"",VLOOKUP($A84,Anmeldeformular!$B$10:$M$109,6,FALSE))</f>
        <v/>
      </c>
      <c r="G84" s="205" t="str">
        <f t="array" ref="G84">IF(ISERROR(VLOOKUP($A84,Anmeldeformular!$B$10:$M$109,9,FALSE)),"",IF(VLOOKUP($A84,Anmeldeformular!$B$10:$M$109,9,FALSE)="ja",VLOOKUP($A84,Einzelkür!$B$8:$F$107,5,FALSE),""))</f>
        <v/>
      </c>
      <c r="H84" s="205" t="str">
        <f t="array" ref="H84">IF(ISERROR(VLOOKUP($A84,Anmeldeformular!$B$10:$M$109,10,FALSE)),"",IF(VLOOKUP($A84,Anmeldeformular!$B$10:$M$109,10,FALSE)&lt;&gt;"",VLOOKUP(VLOOKUP($A84,Anmeldeformular!$B$10:$M$109,10,FALSE),Datenabgleich!$D$31:$E$54,2,FALSE),""))</f>
        <v/>
      </c>
      <c r="I84" s="205" t="str">
        <f t="array" ref="I84">IF(ISERROR(VLOOKUP($A84,Anmeldeformular!$B$10:$M$109,11,FALSE)),"",IF(VLOOKUP($A84,Anmeldeformular!$B$10:$M$109,11,FALSE)&lt;&gt;"",VLOOKUP(VLOOKUP($A84,Anmeldeformular!$B$10:$M$109,11,FALSE),Datenabgleich!$G$31:$H$38,2,FALSE),""))</f>
        <v/>
      </c>
      <c r="J84" s="205" t="str">
        <f t="array" ref="J84">IF(ISERROR(VLOOKUP($A84,Anmeldeformular!$B$10:$M$109,12,FALSE)),"",IF(VLOOKUP($A84,Anmeldeformular!$B$10:$M$109,12,FALSE)&lt;&gt;"",VLOOKUP(VLOOKUP($A84,Anmeldeformular!$B$10:$M$109,12,FALSE),Datenabgleich!$J$31:$K$34,2,FALSE),""))</f>
        <v/>
      </c>
    </row>
    <row r="85" spans="1:10" x14ac:dyDescent="0.25">
      <c r="A85" s="205" t="str">
        <f t="array" ref="A85">IF(ISERROR(LARGE(Datenabgleich!$N$31:$N$130,Datenabgleich!$O114)),"",LARGE(Datenabgleich!$N$31:$N$130,Datenabgleich!$O114))</f>
        <v/>
      </c>
      <c r="B85" s="205" t="str">
        <f t="array" ref="B85">IF(ISERROR(VLOOKUP($A85,Anmeldeformular!$B$10:$M$109,2,FALSE)),"",VLOOKUP($A85,Anmeldeformular!$B$10:$M$109,2,FALSE))</f>
        <v/>
      </c>
      <c r="C85" s="205" t="str">
        <f t="array" ref="C85">IF(ISERROR(VLOOKUP($A85,Anmeldeformular!$B$10:$M$109,3,FALSE)),"",VLOOKUP($A85,Anmeldeformular!$B$10:$M$109,3,FALSE))</f>
        <v/>
      </c>
      <c r="D85" s="205" t="str">
        <f t="array" ref="D85">IF(ISERROR(VLOOKUP($A85,Anmeldeformular!$B$10:$M$109,4,FALSE)),"",VLOOKUP($A85,Anmeldeformular!$B$10:$M$109,4,FALSE))</f>
        <v/>
      </c>
      <c r="E85" s="258" t="str">
        <f t="array" ref="E85">IF(ISERROR(VLOOKUP($A85,Anmeldeformular!$B$10:$M$109,5,FALSE)),"",VLOOKUP($A85,Anmeldeformular!$B$10:$M$109,5,FALSE))</f>
        <v/>
      </c>
      <c r="F85" s="205" t="str">
        <f t="array" ref="F85">IF(ISERROR(VLOOKUP($A85,Anmeldeformular!$B$10:$M$109,6,FALSE)),"",VLOOKUP($A85,Anmeldeformular!$B$10:$M$109,6,FALSE))</f>
        <v/>
      </c>
      <c r="G85" s="205" t="str">
        <f t="array" ref="G85">IF(ISERROR(VLOOKUP($A85,Anmeldeformular!$B$10:$M$109,9,FALSE)),"",IF(VLOOKUP($A85,Anmeldeformular!$B$10:$M$109,9,FALSE)="ja",VLOOKUP($A85,Einzelkür!$B$8:$F$107,5,FALSE),""))</f>
        <v/>
      </c>
      <c r="H85" s="205" t="str">
        <f t="array" ref="H85">IF(ISERROR(VLOOKUP($A85,Anmeldeformular!$B$10:$M$109,10,FALSE)),"",IF(VLOOKUP($A85,Anmeldeformular!$B$10:$M$109,10,FALSE)&lt;&gt;"",VLOOKUP(VLOOKUP($A85,Anmeldeformular!$B$10:$M$109,10,FALSE),Datenabgleich!$D$31:$E$54,2,FALSE),""))</f>
        <v/>
      </c>
      <c r="I85" s="205" t="str">
        <f t="array" ref="I85">IF(ISERROR(VLOOKUP($A85,Anmeldeformular!$B$10:$M$109,11,FALSE)),"",IF(VLOOKUP($A85,Anmeldeformular!$B$10:$M$109,11,FALSE)&lt;&gt;"",VLOOKUP(VLOOKUP($A85,Anmeldeformular!$B$10:$M$109,11,FALSE),Datenabgleich!$G$31:$H$38,2,FALSE),""))</f>
        <v/>
      </c>
      <c r="J85" s="205" t="str">
        <f t="array" ref="J85">IF(ISERROR(VLOOKUP($A85,Anmeldeformular!$B$10:$M$109,12,FALSE)),"",IF(VLOOKUP($A85,Anmeldeformular!$B$10:$M$109,12,FALSE)&lt;&gt;"",VLOOKUP(VLOOKUP($A85,Anmeldeformular!$B$10:$M$109,12,FALSE),Datenabgleich!$J$31:$K$34,2,FALSE),""))</f>
        <v/>
      </c>
    </row>
    <row r="86" spans="1:10" x14ac:dyDescent="0.25">
      <c r="A86" s="205" t="str">
        <f t="array" ref="A86">IF(ISERROR(LARGE(Datenabgleich!$N$31:$N$130,Datenabgleich!$O115)),"",LARGE(Datenabgleich!$N$31:$N$130,Datenabgleich!$O115))</f>
        <v/>
      </c>
      <c r="B86" s="205" t="str">
        <f t="array" ref="B86">IF(ISERROR(VLOOKUP($A86,Anmeldeformular!$B$10:$M$109,2,FALSE)),"",VLOOKUP($A86,Anmeldeformular!$B$10:$M$109,2,FALSE))</f>
        <v/>
      </c>
      <c r="C86" s="205" t="str">
        <f t="array" ref="C86">IF(ISERROR(VLOOKUP($A86,Anmeldeformular!$B$10:$M$109,3,FALSE)),"",VLOOKUP($A86,Anmeldeformular!$B$10:$M$109,3,FALSE))</f>
        <v/>
      </c>
      <c r="D86" s="205" t="str">
        <f t="array" ref="D86">IF(ISERROR(VLOOKUP($A86,Anmeldeformular!$B$10:$M$109,4,FALSE)),"",VLOOKUP($A86,Anmeldeformular!$B$10:$M$109,4,FALSE))</f>
        <v/>
      </c>
      <c r="E86" s="258" t="str">
        <f t="array" ref="E86">IF(ISERROR(VLOOKUP($A86,Anmeldeformular!$B$10:$M$109,5,FALSE)),"",VLOOKUP($A86,Anmeldeformular!$B$10:$M$109,5,FALSE))</f>
        <v/>
      </c>
      <c r="F86" s="205" t="str">
        <f t="array" ref="F86">IF(ISERROR(VLOOKUP($A86,Anmeldeformular!$B$10:$M$109,6,FALSE)),"",VLOOKUP($A86,Anmeldeformular!$B$10:$M$109,6,FALSE))</f>
        <v/>
      </c>
      <c r="G86" s="205" t="str">
        <f t="array" ref="G86">IF(ISERROR(VLOOKUP($A86,Anmeldeformular!$B$10:$M$109,9,FALSE)),"",IF(VLOOKUP($A86,Anmeldeformular!$B$10:$M$109,9,FALSE)="ja",VLOOKUP($A86,Einzelkür!$B$8:$F$107,5,FALSE),""))</f>
        <v/>
      </c>
      <c r="H86" s="205" t="str">
        <f t="array" ref="H86">IF(ISERROR(VLOOKUP($A86,Anmeldeformular!$B$10:$M$109,10,FALSE)),"",IF(VLOOKUP($A86,Anmeldeformular!$B$10:$M$109,10,FALSE)&lt;&gt;"",VLOOKUP(VLOOKUP($A86,Anmeldeformular!$B$10:$M$109,10,FALSE),Datenabgleich!$D$31:$E$54,2,FALSE),""))</f>
        <v/>
      </c>
      <c r="I86" s="205" t="str">
        <f t="array" ref="I86">IF(ISERROR(VLOOKUP($A86,Anmeldeformular!$B$10:$M$109,11,FALSE)),"",IF(VLOOKUP($A86,Anmeldeformular!$B$10:$M$109,11,FALSE)&lt;&gt;"",VLOOKUP(VLOOKUP($A86,Anmeldeformular!$B$10:$M$109,11,FALSE),Datenabgleich!$G$31:$H$38,2,FALSE),""))</f>
        <v/>
      </c>
      <c r="J86" s="205" t="str">
        <f t="array" ref="J86">IF(ISERROR(VLOOKUP($A86,Anmeldeformular!$B$10:$M$109,12,FALSE)),"",IF(VLOOKUP($A86,Anmeldeformular!$B$10:$M$109,12,FALSE)&lt;&gt;"",VLOOKUP(VLOOKUP($A86,Anmeldeformular!$B$10:$M$109,12,FALSE),Datenabgleich!$J$31:$K$34,2,FALSE),""))</f>
        <v/>
      </c>
    </row>
    <row r="87" spans="1:10" x14ac:dyDescent="0.25">
      <c r="A87" s="205" t="str">
        <f t="array" ref="A87">IF(ISERROR(LARGE(Datenabgleich!$N$31:$N$130,Datenabgleich!$O116)),"",LARGE(Datenabgleich!$N$31:$N$130,Datenabgleich!$O116))</f>
        <v/>
      </c>
      <c r="B87" s="205" t="str">
        <f t="array" ref="B87">IF(ISERROR(VLOOKUP($A87,Anmeldeformular!$B$10:$M$109,2,FALSE)),"",VLOOKUP($A87,Anmeldeformular!$B$10:$M$109,2,FALSE))</f>
        <v/>
      </c>
      <c r="C87" s="205" t="str">
        <f t="array" ref="C87">IF(ISERROR(VLOOKUP($A87,Anmeldeformular!$B$10:$M$109,3,FALSE)),"",VLOOKUP($A87,Anmeldeformular!$B$10:$M$109,3,FALSE))</f>
        <v/>
      </c>
      <c r="D87" s="205" t="str">
        <f t="array" ref="D87">IF(ISERROR(VLOOKUP($A87,Anmeldeformular!$B$10:$M$109,4,FALSE)),"",VLOOKUP($A87,Anmeldeformular!$B$10:$M$109,4,FALSE))</f>
        <v/>
      </c>
      <c r="E87" s="258" t="str">
        <f t="array" ref="E87">IF(ISERROR(VLOOKUP($A87,Anmeldeformular!$B$10:$M$109,5,FALSE)),"",VLOOKUP($A87,Anmeldeformular!$B$10:$M$109,5,FALSE))</f>
        <v/>
      </c>
      <c r="F87" s="205" t="str">
        <f t="array" ref="F87">IF(ISERROR(VLOOKUP($A87,Anmeldeformular!$B$10:$M$109,6,FALSE)),"",VLOOKUP($A87,Anmeldeformular!$B$10:$M$109,6,FALSE))</f>
        <v/>
      </c>
      <c r="G87" s="205" t="str">
        <f t="array" ref="G87">IF(ISERROR(VLOOKUP($A87,Anmeldeformular!$B$10:$M$109,9,FALSE)),"",IF(VLOOKUP($A87,Anmeldeformular!$B$10:$M$109,9,FALSE)="ja",VLOOKUP($A87,Einzelkür!$B$8:$F$107,5,FALSE),""))</f>
        <v/>
      </c>
      <c r="H87" s="205" t="str">
        <f t="array" ref="H87">IF(ISERROR(VLOOKUP($A87,Anmeldeformular!$B$10:$M$109,10,FALSE)),"",IF(VLOOKUP($A87,Anmeldeformular!$B$10:$M$109,10,FALSE)&lt;&gt;"",VLOOKUP(VLOOKUP($A87,Anmeldeformular!$B$10:$M$109,10,FALSE),Datenabgleich!$D$31:$E$54,2,FALSE),""))</f>
        <v/>
      </c>
      <c r="I87" s="205" t="str">
        <f t="array" ref="I87">IF(ISERROR(VLOOKUP($A87,Anmeldeformular!$B$10:$M$109,11,FALSE)),"",IF(VLOOKUP($A87,Anmeldeformular!$B$10:$M$109,11,FALSE)&lt;&gt;"",VLOOKUP(VLOOKUP($A87,Anmeldeformular!$B$10:$M$109,11,FALSE),Datenabgleich!$G$31:$H$38,2,FALSE),""))</f>
        <v/>
      </c>
      <c r="J87" s="205" t="str">
        <f t="array" ref="J87">IF(ISERROR(VLOOKUP($A87,Anmeldeformular!$B$10:$M$109,12,FALSE)),"",IF(VLOOKUP($A87,Anmeldeformular!$B$10:$M$109,12,FALSE)&lt;&gt;"",VLOOKUP(VLOOKUP($A87,Anmeldeformular!$B$10:$M$109,12,FALSE),Datenabgleich!$J$31:$K$34,2,FALSE),""))</f>
        <v/>
      </c>
    </row>
    <row r="88" spans="1:10" x14ac:dyDescent="0.25">
      <c r="A88" s="205" t="str">
        <f t="array" ref="A88">IF(ISERROR(LARGE(Datenabgleich!$N$31:$N$130,Datenabgleich!$O117)),"",LARGE(Datenabgleich!$N$31:$N$130,Datenabgleich!$O117))</f>
        <v/>
      </c>
      <c r="B88" s="205" t="str">
        <f t="array" ref="B88">IF(ISERROR(VLOOKUP($A88,Anmeldeformular!$B$10:$M$109,2,FALSE)),"",VLOOKUP($A88,Anmeldeformular!$B$10:$M$109,2,FALSE))</f>
        <v/>
      </c>
      <c r="C88" s="205" t="str">
        <f t="array" ref="C88">IF(ISERROR(VLOOKUP($A88,Anmeldeformular!$B$10:$M$109,3,FALSE)),"",VLOOKUP($A88,Anmeldeformular!$B$10:$M$109,3,FALSE))</f>
        <v/>
      </c>
      <c r="D88" s="205" t="str">
        <f t="array" ref="D88">IF(ISERROR(VLOOKUP($A88,Anmeldeformular!$B$10:$M$109,4,FALSE)),"",VLOOKUP($A88,Anmeldeformular!$B$10:$M$109,4,FALSE))</f>
        <v/>
      </c>
      <c r="E88" s="258" t="str">
        <f t="array" ref="E88">IF(ISERROR(VLOOKUP($A88,Anmeldeformular!$B$10:$M$109,5,FALSE)),"",VLOOKUP($A88,Anmeldeformular!$B$10:$M$109,5,FALSE))</f>
        <v/>
      </c>
      <c r="F88" s="205" t="str">
        <f t="array" ref="F88">IF(ISERROR(VLOOKUP($A88,Anmeldeformular!$B$10:$M$109,6,FALSE)),"",VLOOKUP($A88,Anmeldeformular!$B$10:$M$109,6,FALSE))</f>
        <v/>
      </c>
      <c r="G88" s="205" t="str">
        <f t="array" ref="G88">IF(ISERROR(VLOOKUP($A88,Anmeldeformular!$B$10:$M$109,9,FALSE)),"",IF(VLOOKUP($A88,Anmeldeformular!$B$10:$M$109,9,FALSE)="ja",VLOOKUP($A88,Einzelkür!$B$8:$F$107,5,FALSE),""))</f>
        <v/>
      </c>
      <c r="H88" s="205" t="str">
        <f t="array" ref="H88">IF(ISERROR(VLOOKUP($A88,Anmeldeformular!$B$10:$M$109,10,FALSE)),"",IF(VLOOKUP($A88,Anmeldeformular!$B$10:$M$109,10,FALSE)&lt;&gt;"",VLOOKUP(VLOOKUP($A88,Anmeldeformular!$B$10:$M$109,10,FALSE),Datenabgleich!$D$31:$E$54,2,FALSE),""))</f>
        <v/>
      </c>
      <c r="I88" s="205" t="str">
        <f t="array" ref="I88">IF(ISERROR(VLOOKUP($A88,Anmeldeformular!$B$10:$M$109,11,FALSE)),"",IF(VLOOKUP($A88,Anmeldeformular!$B$10:$M$109,11,FALSE)&lt;&gt;"",VLOOKUP(VLOOKUP($A88,Anmeldeformular!$B$10:$M$109,11,FALSE),Datenabgleich!$G$31:$H$38,2,FALSE),""))</f>
        <v/>
      </c>
      <c r="J88" s="205" t="str">
        <f t="array" ref="J88">IF(ISERROR(VLOOKUP($A88,Anmeldeformular!$B$10:$M$109,12,FALSE)),"",IF(VLOOKUP($A88,Anmeldeformular!$B$10:$M$109,12,FALSE)&lt;&gt;"",VLOOKUP(VLOOKUP($A88,Anmeldeformular!$B$10:$M$109,12,FALSE),Datenabgleich!$J$31:$K$34,2,FALSE),""))</f>
        <v/>
      </c>
    </row>
    <row r="89" spans="1:10" x14ac:dyDescent="0.25">
      <c r="A89" s="205" t="str">
        <f t="array" ref="A89">IF(ISERROR(LARGE(Datenabgleich!$N$31:$N$130,Datenabgleich!$O118)),"",LARGE(Datenabgleich!$N$31:$N$130,Datenabgleich!$O118))</f>
        <v/>
      </c>
      <c r="B89" s="205" t="str">
        <f t="array" ref="B89">IF(ISERROR(VLOOKUP($A89,Anmeldeformular!$B$10:$M$109,2,FALSE)),"",VLOOKUP($A89,Anmeldeformular!$B$10:$M$109,2,FALSE))</f>
        <v/>
      </c>
      <c r="C89" s="205" t="str">
        <f t="array" ref="C89">IF(ISERROR(VLOOKUP($A89,Anmeldeformular!$B$10:$M$109,3,FALSE)),"",VLOOKUP($A89,Anmeldeformular!$B$10:$M$109,3,FALSE))</f>
        <v/>
      </c>
      <c r="D89" s="205" t="str">
        <f t="array" ref="D89">IF(ISERROR(VLOOKUP($A89,Anmeldeformular!$B$10:$M$109,4,FALSE)),"",VLOOKUP($A89,Anmeldeformular!$B$10:$M$109,4,FALSE))</f>
        <v/>
      </c>
      <c r="E89" s="258" t="str">
        <f t="array" ref="E89">IF(ISERROR(VLOOKUP($A89,Anmeldeformular!$B$10:$M$109,5,FALSE)),"",VLOOKUP($A89,Anmeldeformular!$B$10:$M$109,5,FALSE))</f>
        <v/>
      </c>
      <c r="F89" s="205" t="str">
        <f t="array" ref="F89">IF(ISERROR(VLOOKUP($A89,Anmeldeformular!$B$10:$M$109,6,FALSE)),"",VLOOKUP($A89,Anmeldeformular!$B$10:$M$109,6,FALSE))</f>
        <v/>
      </c>
      <c r="G89" s="205" t="str">
        <f t="array" ref="G89">IF(ISERROR(VLOOKUP($A89,Anmeldeformular!$B$10:$M$109,9,FALSE)),"",IF(VLOOKUP($A89,Anmeldeformular!$B$10:$M$109,9,FALSE)="ja",VLOOKUP($A89,Einzelkür!$B$8:$F$107,5,FALSE),""))</f>
        <v/>
      </c>
      <c r="H89" s="205" t="str">
        <f t="array" ref="H89">IF(ISERROR(VLOOKUP($A89,Anmeldeformular!$B$10:$M$109,10,FALSE)),"",IF(VLOOKUP($A89,Anmeldeformular!$B$10:$M$109,10,FALSE)&lt;&gt;"",VLOOKUP(VLOOKUP($A89,Anmeldeformular!$B$10:$M$109,10,FALSE),Datenabgleich!$D$31:$E$54,2,FALSE),""))</f>
        <v/>
      </c>
      <c r="I89" s="205" t="str">
        <f t="array" ref="I89">IF(ISERROR(VLOOKUP($A89,Anmeldeformular!$B$10:$M$109,11,FALSE)),"",IF(VLOOKUP($A89,Anmeldeformular!$B$10:$M$109,11,FALSE)&lt;&gt;"",VLOOKUP(VLOOKUP($A89,Anmeldeformular!$B$10:$M$109,11,FALSE),Datenabgleich!$G$31:$H$38,2,FALSE),""))</f>
        <v/>
      </c>
      <c r="J89" s="205" t="str">
        <f t="array" ref="J89">IF(ISERROR(VLOOKUP($A89,Anmeldeformular!$B$10:$M$109,12,FALSE)),"",IF(VLOOKUP($A89,Anmeldeformular!$B$10:$M$109,12,FALSE)&lt;&gt;"",VLOOKUP(VLOOKUP($A89,Anmeldeformular!$B$10:$M$109,12,FALSE),Datenabgleich!$J$31:$K$34,2,FALSE),""))</f>
        <v/>
      </c>
    </row>
    <row r="90" spans="1:10" x14ac:dyDescent="0.25">
      <c r="A90" s="205" t="str">
        <f t="array" ref="A90">IF(ISERROR(LARGE(Datenabgleich!$N$31:$N$130,Datenabgleich!$O119)),"",LARGE(Datenabgleich!$N$31:$N$130,Datenabgleich!$O119))</f>
        <v/>
      </c>
      <c r="B90" s="205" t="str">
        <f t="array" ref="B90">IF(ISERROR(VLOOKUP($A90,Anmeldeformular!$B$10:$M$109,2,FALSE)),"",VLOOKUP($A90,Anmeldeformular!$B$10:$M$109,2,FALSE))</f>
        <v/>
      </c>
      <c r="C90" s="205" t="str">
        <f t="array" ref="C90">IF(ISERROR(VLOOKUP($A90,Anmeldeformular!$B$10:$M$109,3,FALSE)),"",VLOOKUP($A90,Anmeldeformular!$B$10:$M$109,3,FALSE))</f>
        <v/>
      </c>
      <c r="D90" s="205" t="str">
        <f t="array" ref="D90">IF(ISERROR(VLOOKUP($A90,Anmeldeformular!$B$10:$M$109,4,FALSE)),"",VLOOKUP($A90,Anmeldeformular!$B$10:$M$109,4,FALSE))</f>
        <v/>
      </c>
      <c r="E90" s="258" t="str">
        <f t="array" ref="E90">IF(ISERROR(VLOOKUP($A90,Anmeldeformular!$B$10:$M$109,5,FALSE)),"",VLOOKUP($A90,Anmeldeformular!$B$10:$M$109,5,FALSE))</f>
        <v/>
      </c>
      <c r="F90" s="205" t="str">
        <f t="array" ref="F90">IF(ISERROR(VLOOKUP($A90,Anmeldeformular!$B$10:$M$109,6,FALSE)),"",VLOOKUP($A90,Anmeldeformular!$B$10:$M$109,6,FALSE))</f>
        <v/>
      </c>
      <c r="G90" s="205" t="str">
        <f t="array" ref="G90">IF(ISERROR(VLOOKUP($A90,Anmeldeformular!$B$10:$M$109,9,FALSE)),"",IF(VLOOKUP($A90,Anmeldeformular!$B$10:$M$109,9,FALSE)="ja",VLOOKUP($A90,Einzelkür!$B$8:$F$107,5,FALSE),""))</f>
        <v/>
      </c>
      <c r="H90" s="205" t="str">
        <f t="array" ref="H90">IF(ISERROR(VLOOKUP($A90,Anmeldeformular!$B$10:$M$109,10,FALSE)),"",IF(VLOOKUP($A90,Anmeldeformular!$B$10:$M$109,10,FALSE)&lt;&gt;"",VLOOKUP(VLOOKUP($A90,Anmeldeformular!$B$10:$M$109,10,FALSE),Datenabgleich!$D$31:$E$54,2,FALSE),""))</f>
        <v/>
      </c>
      <c r="I90" s="205" t="str">
        <f t="array" ref="I90">IF(ISERROR(VLOOKUP($A90,Anmeldeformular!$B$10:$M$109,11,FALSE)),"",IF(VLOOKUP($A90,Anmeldeformular!$B$10:$M$109,11,FALSE)&lt;&gt;"",VLOOKUP(VLOOKUP($A90,Anmeldeformular!$B$10:$M$109,11,FALSE),Datenabgleich!$G$31:$H$38,2,FALSE),""))</f>
        <v/>
      </c>
      <c r="J90" s="205" t="str">
        <f t="array" ref="J90">IF(ISERROR(VLOOKUP($A90,Anmeldeformular!$B$10:$M$109,12,FALSE)),"",IF(VLOOKUP($A90,Anmeldeformular!$B$10:$M$109,12,FALSE)&lt;&gt;"",VLOOKUP(VLOOKUP($A90,Anmeldeformular!$B$10:$M$109,12,FALSE),Datenabgleich!$J$31:$K$34,2,FALSE),""))</f>
        <v/>
      </c>
    </row>
    <row r="91" spans="1:10" x14ac:dyDescent="0.25">
      <c r="A91" s="205" t="str">
        <f t="array" ref="A91">IF(ISERROR(LARGE(Datenabgleich!$N$31:$N$130,Datenabgleich!$O120)),"",LARGE(Datenabgleich!$N$31:$N$130,Datenabgleich!$O120))</f>
        <v/>
      </c>
      <c r="B91" s="205" t="str">
        <f t="array" ref="B91">IF(ISERROR(VLOOKUP($A91,Anmeldeformular!$B$10:$M$109,2,FALSE)),"",VLOOKUP($A91,Anmeldeformular!$B$10:$M$109,2,FALSE))</f>
        <v/>
      </c>
      <c r="C91" s="205" t="str">
        <f t="array" ref="C91">IF(ISERROR(VLOOKUP($A91,Anmeldeformular!$B$10:$M$109,3,FALSE)),"",VLOOKUP($A91,Anmeldeformular!$B$10:$M$109,3,FALSE))</f>
        <v/>
      </c>
      <c r="D91" s="205" t="str">
        <f t="array" ref="D91">IF(ISERROR(VLOOKUP($A91,Anmeldeformular!$B$10:$M$109,4,FALSE)),"",VLOOKUP($A91,Anmeldeformular!$B$10:$M$109,4,FALSE))</f>
        <v/>
      </c>
      <c r="E91" s="258" t="str">
        <f t="array" ref="E91">IF(ISERROR(VLOOKUP($A91,Anmeldeformular!$B$10:$M$109,5,FALSE)),"",VLOOKUP($A91,Anmeldeformular!$B$10:$M$109,5,FALSE))</f>
        <v/>
      </c>
      <c r="F91" s="205" t="str">
        <f t="array" ref="F91">IF(ISERROR(VLOOKUP($A91,Anmeldeformular!$B$10:$M$109,6,FALSE)),"",VLOOKUP($A91,Anmeldeformular!$B$10:$M$109,6,FALSE))</f>
        <v/>
      </c>
      <c r="G91" s="205" t="str">
        <f t="array" ref="G91">IF(ISERROR(VLOOKUP($A91,Anmeldeformular!$B$10:$M$109,9,FALSE)),"",IF(VLOOKUP($A91,Anmeldeformular!$B$10:$M$109,9,FALSE)="ja",VLOOKUP($A91,Einzelkür!$B$8:$F$107,5,FALSE),""))</f>
        <v/>
      </c>
      <c r="H91" s="205" t="str">
        <f t="array" ref="H91">IF(ISERROR(VLOOKUP($A91,Anmeldeformular!$B$10:$M$109,10,FALSE)),"",IF(VLOOKUP($A91,Anmeldeformular!$B$10:$M$109,10,FALSE)&lt;&gt;"",VLOOKUP(VLOOKUP($A91,Anmeldeformular!$B$10:$M$109,10,FALSE),Datenabgleich!$D$31:$E$54,2,FALSE),""))</f>
        <v/>
      </c>
      <c r="I91" s="205" t="str">
        <f t="array" ref="I91">IF(ISERROR(VLOOKUP($A91,Anmeldeformular!$B$10:$M$109,11,FALSE)),"",IF(VLOOKUP($A91,Anmeldeformular!$B$10:$M$109,11,FALSE)&lt;&gt;"",VLOOKUP(VLOOKUP($A91,Anmeldeformular!$B$10:$M$109,11,FALSE),Datenabgleich!$G$31:$H$38,2,FALSE),""))</f>
        <v/>
      </c>
      <c r="J91" s="205" t="str">
        <f t="array" ref="J91">IF(ISERROR(VLOOKUP($A91,Anmeldeformular!$B$10:$M$109,12,FALSE)),"",IF(VLOOKUP($A91,Anmeldeformular!$B$10:$M$109,12,FALSE)&lt;&gt;"",VLOOKUP(VLOOKUP($A91,Anmeldeformular!$B$10:$M$109,12,FALSE),Datenabgleich!$J$31:$K$34,2,FALSE),""))</f>
        <v/>
      </c>
    </row>
    <row r="92" spans="1:10" x14ac:dyDescent="0.25">
      <c r="A92" s="205" t="str">
        <f t="array" ref="A92">IF(ISERROR(LARGE(Datenabgleich!$N$31:$N$130,Datenabgleich!$O121)),"",LARGE(Datenabgleich!$N$31:$N$130,Datenabgleich!$O121))</f>
        <v/>
      </c>
      <c r="B92" s="205" t="str">
        <f t="array" ref="B92">IF(ISERROR(VLOOKUP($A92,Anmeldeformular!$B$10:$M$109,2,FALSE)),"",VLOOKUP($A92,Anmeldeformular!$B$10:$M$109,2,FALSE))</f>
        <v/>
      </c>
      <c r="C92" s="205" t="str">
        <f t="array" ref="C92">IF(ISERROR(VLOOKUP($A92,Anmeldeformular!$B$10:$M$109,3,FALSE)),"",VLOOKUP($A92,Anmeldeformular!$B$10:$M$109,3,FALSE))</f>
        <v/>
      </c>
      <c r="D92" s="205" t="str">
        <f t="array" ref="D92">IF(ISERROR(VLOOKUP($A92,Anmeldeformular!$B$10:$M$109,4,FALSE)),"",VLOOKUP($A92,Anmeldeformular!$B$10:$M$109,4,FALSE))</f>
        <v/>
      </c>
      <c r="E92" s="258" t="str">
        <f t="array" ref="E92">IF(ISERROR(VLOOKUP($A92,Anmeldeformular!$B$10:$M$109,5,FALSE)),"",VLOOKUP($A92,Anmeldeformular!$B$10:$M$109,5,FALSE))</f>
        <v/>
      </c>
      <c r="F92" s="205" t="str">
        <f t="array" ref="F92">IF(ISERROR(VLOOKUP($A92,Anmeldeformular!$B$10:$M$109,6,FALSE)),"",VLOOKUP($A92,Anmeldeformular!$B$10:$M$109,6,FALSE))</f>
        <v/>
      </c>
      <c r="G92" s="205" t="str">
        <f t="array" ref="G92">IF(ISERROR(VLOOKUP($A92,Anmeldeformular!$B$10:$M$109,9,FALSE)),"",IF(VLOOKUP($A92,Anmeldeformular!$B$10:$M$109,9,FALSE)="ja",VLOOKUP($A92,Einzelkür!$B$8:$F$107,5,FALSE),""))</f>
        <v/>
      </c>
      <c r="H92" s="205" t="str">
        <f t="array" ref="H92">IF(ISERROR(VLOOKUP($A92,Anmeldeformular!$B$10:$M$109,10,FALSE)),"",IF(VLOOKUP($A92,Anmeldeformular!$B$10:$M$109,10,FALSE)&lt;&gt;"",VLOOKUP(VLOOKUP($A92,Anmeldeformular!$B$10:$M$109,10,FALSE),Datenabgleich!$D$31:$E$54,2,FALSE),""))</f>
        <v/>
      </c>
      <c r="I92" s="205" t="str">
        <f t="array" ref="I92">IF(ISERROR(VLOOKUP($A92,Anmeldeformular!$B$10:$M$109,11,FALSE)),"",IF(VLOOKUP($A92,Anmeldeformular!$B$10:$M$109,11,FALSE)&lt;&gt;"",VLOOKUP(VLOOKUP($A92,Anmeldeformular!$B$10:$M$109,11,FALSE),Datenabgleich!$G$31:$H$38,2,FALSE),""))</f>
        <v/>
      </c>
      <c r="J92" s="205" t="str">
        <f t="array" ref="J92">IF(ISERROR(VLOOKUP($A92,Anmeldeformular!$B$10:$M$109,12,FALSE)),"",IF(VLOOKUP($A92,Anmeldeformular!$B$10:$M$109,12,FALSE)&lt;&gt;"",VLOOKUP(VLOOKUP($A92,Anmeldeformular!$B$10:$M$109,12,FALSE),Datenabgleich!$J$31:$K$34,2,FALSE),""))</f>
        <v/>
      </c>
    </row>
    <row r="93" spans="1:10" x14ac:dyDescent="0.25">
      <c r="A93" s="205" t="str">
        <f t="array" ref="A93">IF(ISERROR(LARGE(Datenabgleich!$N$31:$N$130,Datenabgleich!$O122)),"",LARGE(Datenabgleich!$N$31:$N$130,Datenabgleich!$O122))</f>
        <v/>
      </c>
      <c r="B93" s="205" t="str">
        <f t="array" ref="B93">IF(ISERROR(VLOOKUP($A93,Anmeldeformular!$B$10:$M$109,2,FALSE)),"",VLOOKUP($A93,Anmeldeformular!$B$10:$M$109,2,FALSE))</f>
        <v/>
      </c>
      <c r="C93" s="205" t="str">
        <f t="array" ref="C93">IF(ISERROR(VLOOKUP($A93,Anmeldeformular!$B$10:$M$109,3,FALSE)),"",VLOOKUP($A93,Anmeldeformular!$B$10:$M$109,3,FALSE))</f>
        <v/>
      </c>
      <c r="D93" s="205" t="str">
        <f t="array" ref="D93">IF(ISERROR(VLOOKUP($A93,Anmeldeformular!$B$10:$M$109,4,FALSE)),"",VLOOKUP($A93,Anmeldeformular!$B$10:$M$109,4,FALSE))</f>
        <v/>
      </c>
      <c r="E93" s="258" t="str">
        <f t="array" ref="E93">IF(ISERROR(VLOOKUP($A93,Anmeldeformular!$B$10:$M$109,5,FALSE)),"",VLOOKUP($A93,Anmeldeformular!$B$10:$M$109,5,FALSE))</f>
        <v/>
      </c>
      <c r="F93" s="205" t="str">
        <f t="array" ref="F93">IF(ISERROR(VLOOKUP($A93,Anmeldeformular!$B$10:$M$109,6,FALSE)),"",VLOOKUP($A93,Anmeldeformular!$B$10:$M$109,6,FALSE))</f>
        <v/>
      </c>
      <c r="G93" s="205" t="str">
        <f t="array" ref="G93">IF(ISERROR(VLOOKUP($A93,Anmeldeformular!$B$10:$M$109,9,FALSE)),"",IF(VLOOKUP($A93,Anmeldeformular!$B$10:$M$109,9,FALSE)="ja",VLOOKUP($A93,Einzelkür!$B$8:$F$107,5,FALSE),""))</f>
        <v/>
      </c>
      <c r="H93" s="205" t="str">
        <f t="array" ref="H93">IF(ISERROR(VLOOKUP($A93,Anmeldeformular!$B$10:$M$109,10,FALSE)),"",IF(VLOOKUP($A93,Anmeldeformular!$B$10:$M$109,10,FALSE)&lt;&gt;"",VLOOKUP(VLOOKUP($A93,Anmeldeformular!$B$10:$M$109,10,FALSE),Datenabgleich!$D$31:$E$54,2,FALSE),""))</f>
        <v/>
      </c>
      <c r="I93" s="205" t="str">
        <f t="array" ref="I93">IF(ISERROR(VLOOKUP($A93,Anmeldeformular!$B$10:$M$109,11,FALSE)),"",IF(VLOOKUP($A93,Anmeldeformular!$B$10:$M$109,11,FALSE)&lt;&gt;"",VLOOKUP(VLOOKUP($A93,Anmeldeformular!$B$10:$M$109,11,FALSE),Datenabgleich!$G$31:$H$38,2,FALSE),""))</f>
        <v/>
      </c>
      <c r="J93" s="205" t="str">
        <f t="array" ref="J93">IF(ISERROR(VLOOKUP($A93,Anmeldeformular!$B$10:$M$109,12,FALSE)),"",IF(VLOOKUP($A93,Anmeldeformular!$B$10:$M$109,12,FALSE)&lt;&gt;"",VLOOKUP(VLOOKUP($A93,Anmeldeformular!$B$10:$M$109,12,FALSE),Datenabgleich!$J$31:$K$34,2,FALSE),""))</f>
        <v/>
      </c>
    </row>
    <row r="94" spans="1:10" x14ac:dyDescent="0.25">
      <c r="A94" s="205" t="str">
        <f t="array" ref="A94">IF(ISERROR(LARGE(Datenabgleich!$N$31:$N$130,Datenabgleich!$O123)),"",LARGE(Datenabgleich!$N$31:$N$130,Datenabgleich!$O123))</f>
        <v/>
      </c>
      <c r="B94" s="205" t="str">
        <f t="array" ref="B94">IF(ISERROR(VLOOKUP($A94,Anmeldeformular!$B$10:$M$109,2,FALSE)),"",VLOOKUP($A94,Anmeldeformular!$B$10:$M$109,2,FALSE))</f>
        <v/>
      </c>
      <c r="C94" s="205" t="str">
        <f t="array" ref="C94">IF(ISERROR(VLOOKUP($A94,Anmeldeformular!$B$10:$M$109,3,FALSE)),"",VLOOKUP($A94,Anmeldeformular!$B$10:$M$109,3,FALSE))</f>
        <v/>
      </c>
      <c r="D94" s="205" t="str">
        <f t="array" ref="D94">IF(ISERROR(VLOOKUP($A94,Anmeldeformular!$B$10:$M$109,4,FALSE)),"",VLOOKUP($A94,Anmeldeformular!$B$10:$M$109,4,FALSE))</f>
        <v/>
      </c>
      <c r="E94" s="258" t="str">
        <f t="array" ref="E94">IF(ISERROR(VLOOKUP($A94,Anmeldeformular!$B$10:$M$109,5,FALSE)),"",VLOOKUP($A94,Anmeldeformular!$B$10:$M$109,5,FALSE))</f>
        <v/>
      </c>
      <c r="F94" s="205" t="str">
        <f t="array" ref="F94">IF(ISERROR(VLOOKUP($A94,Anmeldeformular!$B$10:$M$109,6,FALSE)),"",VLOOKUP($A94,Anmeldeformular!$B$10:$M$109,6,FALSE))</f>
        <v/>
      </c>
      <c r="G94" s="205" t="str">
        <f t="array" ref="G94">IF(ISERROR(VLOOKUP($A94,Anmeldeformular!$B$10:$M$109,9,FALSE)),"",IF(VLOOKUP($A94,Anmeldeformular!$B$10:$M$109,9,FALSE)="ja",VLOOKUP($A94,Einzelkür!$B$8:$F$107,5,FALSE),""))</f>
        <v/>
      </c>
      <c r="H94" s="205" t="str">
        <f t="array" ref="H94">IF(ISERROR(VLOOKUP($A94,Anmeldeformular!$B$10:$M$109,10,FALSE)),"",IF(VLOOKUP($A94,Anmeldeformular!$B$10:$M$109,10,FALSE)&lt;&gt;"",VLOOKUP(VLOOKUP($A94,Anmeldeformular!$B$10:$M$109,10,FALSE),Datenabgleich!$D$31:$E$54,2,FALSE),""))</f>
        <v/>
      </c>
      <c r="I94" s="205" t="str">
        <f t="array" ref="I94">IF(ISERROR(VLOOKUP($A94,Anmeldeformular!$B$10:$M$109,11,FALSE)),"",IF(VLOOKUP($A94,Anmeldeformular!$B$10:$M$109,11,FALSE)&lt;&gt;"",VLOOKUP(VLOOKUP($A94,Anmeldeformular!$B$10:$M$109,11,FALSE),Datenabgleich!$G$31:$H$38,2,FALSE),""))</f>
        <v/>
      </c>
      <c r="J94" s="205" t="str">
        <f t="array" ref="J94">IF(ISERROR(VLOOKUP($A94,Anmeldeformular!$B$10:$M$109,12,FALSE)),"",IF(VLOOKUP($A94,Anmeldeformular!$B$10:$M$109,12,FALSE)&lt;&gt;"",VLOOKUP(VLOOKUP($A94,Anmeldeformular!$B$10:$M$109,12,FALSE),Datenabgleich!$J$31:$K$34,2,FALSE),""))</f>
        <v/>
      </c>
    </row>
    <row r="95" spans="1:10" x14ac:dyDescent="0.25">
      <c r="A95" s="205" t="str">
        <f t="array" ref="A95">IF(ISERROR(LARGE(Datenabgleich!$N$31:$N$130,Datenabgleich!$O124)),"",LARGE(Datenabgleich!$N$31:$N$130,Datenabgleich!$O124))</f>
        <v/>
      </c>
      <c r="B95" s="205" t="str">
        <f t="array" ref="B95">IF(ISERROR(VLOOKUP($A95,Anmeldeformular!$B$10:$M$109,2,FALSE)),"",VLOOKUP($A95,Anmeldeformular!$B$10:$M$109,2,FALSE))</f>
        <v/>
      </c>
      <c r="C95" s="205" t="str">
        <f t="array" ref="C95">IF(ISERROR(VLOOKUP($A95,Anmeldeformular!$B$10:$M$109,3,FALSE)),"",VLOOKUP($A95,Anmeldeformular!$B$10:$M$109,3,FALSE))</f>
        <v/>
      </c>
      <c r="D95" s="205" t="str">
        <f t="array" ref="D95">IF(ISERROR(VLOOKUP($A95,Anmeldeformular!$B$10:$M$109,4,FALSE)),"",VLOOKUP($A95,Anmeldeformular!$B$10:$M$109,4,FALSE))</f>
        <v/>
      </c>
      <c r="E95" s="258" t="str">
        <f t="array" ref="E95">IF(ISERROR(VLOOKUP($A95,Anmeldeformular!$B$10:$M$109,5,FALSE)),"",VLOOKUP($A95,Anmeldeformular!$B$10:$M$109,5,FALSE))</f>
        <v/>
      </c>
      <c r="F95" s="205" t="str">
        <f t="array" ref="F95">IF(ISERROR(VLOOKUP($A95,Anmeldeformular!$B$10:$M$109,6,FALSE)),"",VLOOKUP($A95,Anmeldeformular!$B$10:$M$109,6,FALSE))</f>
        <v/>
      </c>
      <c r="G95" s="205" t="str">
        <f t="array" ref="G95">IF(ISERROR(VLOOKUP($A95,Anmeldeformular!$B$10:$M$109,9,FALSE)),"",IF(VLOOKUP($A95,Anmeldeformular!$B$10:$M$109,9,FALSE)="ja",VLOOKUP($A95,Einzelkür!$B$8:$F$107,5,FALSE),""))</f>
        <v/>
      </c>
      <c r="H95" s="205" t="str">
        <f t="array" ref="H95">IF(ISERROR(VLOOKUP($A95,Anmeldeformular!$B$10:$M$109,10,FALSE)),"",IF(VLOOKUP($A95,Anmeldeformular!$B$10:$M$109,10,FALSE)&lt;&gt;"",VLOOKUP(VLOOKUP($A95,Anmeldeformular!$B$10:$M$109,10,FALSE),Datenabgleich!$D$31:$E$54,2,FALSE),""))</f>
        <v/>
      </c>
      <c r="I95" s="205" t="str">
        <f t="array" ref="I95">IF(ISERROR(VLOOKUP($A95,Anmeldeformular!$B$10:$M$109,11,FALSE)),"",IF(VLOOKUP($A95,Anmeldeformular!$B$10:$M$109,11,FALSE)&lt;&gt;"",VLOOKUP(VLOOKUP($A95,Anmeldeformular!$B$10:$M$109,11,FALSE),Datenabgleich!$G$31:$H$38,2,FALSE),""))</f>
        <v/>
      </c>
      <c r="J95" s="205" t="str">
        <f t="array" ref="J95">IF(ISERROR(VLOOKUP($A95,Anmeldeformular!$B$10:$M$109,12,FALSE)),"",IF(VLOOKUP($A95,Anmeldeformular!$B$10:$M$109,12,FALSE)&lt;&gt;"",VLOOKUP(VLOOKUP($A95,Anmeldeformular!$B$10:$M$109,12,FALSE),Datenabgleich!$J$31:$K$34,2,FALSE),""))</f>
        <v/>
      </c>
    </row>
    <row r="96" spans="1:10" x14ac:dyDescent="0.25">
      <c r="A96" s="205" t="str">
        <f t="array" ref="A96">IF(ISERROR(LARGE(Datenabgleich!$N$31:$N$130,Datenabgleich!$O125)),"",LARGE(Datenabgleich!$N$31:$N$130,Datenabgleich!$O125))</f>
        <v/>
      </c>
      <c r="B96" s="205" t="str">
        <f t="array" ref="B96">IF(ISERROR(VLOOKUP($A96,Anmeldeformular!$B$10:$M$109,2,FALSE)),"",VLOOKUP($A96,Anmeldeformular!$B$10:$M$109,2,FALSE))</f>
        <v/>
      </c>
      <c r="C96" s="205" t="str">
        <f t="array" ref="C96">IF(ISERROR(VLOOKUP($A96,Anmeldeformular!$B$10:$M$109,3,FALSE)),"",VLOOKUP($A96,Anmeldeformular!$B$10:$M$109,3,FALSE))</f>
        <v/>
      </c>
      <c r="D96" s="205" t="str">
        <f t="array" ref="D96">IF(ISERROR(VLOOKUP($A96,Anmeldeformular!$B$10:$M$109,4,FALSE)),"",VLOOKUP($A96,Anmeldeformular!$B$10:$M$109,4,FALSE))</f>
        <v/>
      </c>
      <c r="E96" s="258" t="str">
        <f t="array" ref="E96">IF(ISERROR(VLOOKUP($A96,Anmeldeformular!$B$10:$M$109,5,FALSE)),"",VLOOKUP($A96,Anmeldeformular!$B$10:$M$109,5,FALSE))</f>
        <v/>
      </c>
      <c r="F96" s="205" t="str">
        <f t="array" ref="F96">IF(ISERROR(VLOOKUP($A96,Anmeldeformular!$B$10:$M$109,6,FALSE)),"",VLOOKUP($A96,Anmeldeformular!$B$10:$M$109,6,FALSE))</f>
        <v/>
      </c>
      <c r="G96" s="205" t="str">
        <f t="array" ref="G96">IF(ISERROR(VLOOKUP($A96,Anmeldeformular!$B$10:$M$109,9,FALSE)),"",IF(VLOOKUP($A96,Anmeldeformular!$B$10:$M$109,9,FALSE)="ja",VLOOKUP($A96,Einzelkür!$B$8:$F$107,5,FALSE),""))</f>
        <v/>
      </c>
      <c r="H96" s="205" t="str">
        <f t="array" ref="H96">IF(ISERROR(VLOOKUP($A96,Anmeldeformular!$B$10:$M$109,10,FALSE)),"",IF(VLOOKUP($A96,Anmeldeformular!$B$10:$M$109,10,FALSE)&lt;&gt;"",VLOOKUP(VLOOKUP($A96,Anmeldeformular!$B$10:$M$109,10,FALSE),Datenabgleich!$D$31:$E$54,2,FALSE),""))</f>
        <v/>
      </c>
      <c r="I96" s="205" t="str">
        <f t="array" ref="I96">IF(ISERROR(VLOOKUP($A96,Anmeldeformular!$B$10:$M$109,11,FALSE)),"",IF(VLOOKUP($A96,Anmeldeformular!$B$10:$M$109,11,FALSE)&lt;&gt;"",VLOOKUP(VLOOKUP($A96,Anmeldeformular!$B$10:$M$109,11,FALSE),Datenabgleich!$G$31:$H$38,2,FALSE),""))</f>
        <v/>
      </c>
      <c r="J96" s="205" t="str">
        <f t="array" ref="J96">IF(ISERROR(VLOOKUP($A96,Anmeldeformular!$B$10:$M$109,12,FALSE)),"",IF(VLOOKUP($A96,Anmeldeformular!$B$10:$M$109,12,FALSE)&lt;&gt;"",VLOOKUP(VLOOKUP($A96,Anmeldeformular!$B$10:$M$109,12,FALSE),Datenabgleich!$J$31:$K$34,2,FALSE),""))</f>
        <v/>
      </c>
    </row>
    <row r="97" spans="1:10" x14ac:dyDescent="0.25">
      <c r="A97" s="205" t="str">
        <f t="array" ref="A97">IF(ISERROR(LARGE(Datenabgleich!$N$31:$N$130,Datenabgleich!$O126)),"",LARGE(Datenabgleich!$N$31:$N$130,Datenabgleich!$O126))</f>
        <v/>
      </c>
      <c r="B97" s="205" t="str">
        <f t="array" ref="B97">IF(ISERROR(VLOOKUP($A97,Anmeldeformular!$B$10:$M$109,2,FALSE)),"",VLOOKUP($A97,Anmeldeformular!$B$10:$M$109,2,FALSE))</f>
        <v/>
      </c>
      <c r="C97" s="205" t="str">
        <f t="array" ref="C97">IF(ISERROR(VLOOKUP($A97,Anmeldeformular!$B$10:$M$109,3,FALSE)),"",VLOOKUP($A97,Anmeldeformular!$B$10:$M$109,3,FALSE))</f>
        <v/>
      </c>
      <c r="D97" s="205" t="str">
        <f t="array" ref="D97">IF(ISERROR(VLOOKUP($A97,Anmeldeformular!$B$10:$M$109,4,FALSE)),"",VLOOKUP($A97,Anmeldeformular!$B$10:$M$109,4,FALSE))</f>
        <v/>
      </c>
      <c r="E97" s="258" t="str">
        <f t="array" ref="E97">IF(ISERROR(VLOOKUP($A97,Anmeldeformular!$B$10:$M$109,5,FALSE)),"",VLOOKUP($A97,Anmeldeformular!$B$10:$M$109,5,FALSE))</f>
        <v/>
      </c>
      <c r="F97" s="205" t="str">
        <f t="array" ref="F97">IF(ISERROR(VLOOKUP($A97,Anmeldeformular!$B$10:$M$109,6,FALSE)),"",VLOOKUP($A97,Anmeldeformular!$B$10:$M$109,6,FALSE))</f>
        <v/>
      </c>
      <c r="G97" s="205" t="str">
        <f t="array" ref="G97">IF(ISERROR(VLOOKUP($A97,Anmeldeformular!$B$10:$M$109,9,FALSE)),"",IF(VLOOKUP($A97,Anmeldeformular!$B$10:$M$109,9,FALSE)="ja",VLOOKUP($A97,Einzelkür!$B$8:$F$107,5,FALSE),""))</f>
        <v/>
      </c>
      <c r="H97" s="205" t="str">
        <f t="array" ref="H97">IF(ISERROR(VLOOKUP($A97,Anmeldeformular!$B$10:$M$109,10,FALSE)),"",IF(VLOOKUP($A97,Anmeldeformular!$B$10:$M$109,10,FALSE)&lt;&gt;"",VLOOKUP(VLOOKUP($A97,Anmeldeformular!$B$10:$M$109,10,FALSE),Datenabgleich!$D$31:$E$54,2,FALSE),""))</f>
        <v/>
      </c>
      <c r="I97" s="205" t="str">
        <f t="array" ref="I97">IF(ISERROR(VLOOKUP($A97,Anmeldeformular!$B$10:$M$109,11,FALSE)),"",IF(VLOOKUP($A97,Anmeldeformular!$B$10:$M$109,11,FALSE)&lt;&gt;"",VLOOKUP(VLOOKUP($A97,Anmeldeformular!$B$10:$M$109,11,FALSE),Datenabgleich!$G$31:$H$38,2,FALSE),""))</f>
        <v/>
      </c>
      <c r="J97" s="205" t="str">
        <f t="array" ref="J97">IF(ISERROR(VLOOKUP($A97,Anmeldeformular!$B$10:$M$109,12,FALSE)),"",IF(VLOOKUP($A97,Anmeldeformular!$B$10:$M$109,12,FALSE)&lt;&gt;"",VLOOKUP(VLOOKUP($A97,Anmeldeformular!$B$10:$M$109,12,FALSE),Datenabgleich!$J$31:$K$34,2,FALSE),""))</f>
        <v/>
      </c>
    </row>
    <row r="98" spans="1:10" x14ac:dyDescent="0.25">
      <c r="A98" s="205" t="str">
        <f t="array" ref="A98">IF(ISERROR(LARGE(Datenabgleich!$N$31:$N$130,Datenabgleich!$O127)),"",LARGE(Datenabgleich!$N$31:$N$130,Datenabgleich!$O127))</f>
        <v/>
      </c>
      <c r="B98" s="205" t="str">
        <f t="array" ref="B98">IF(ISERROR(VLOOKUP($A98,Anmeldeformular!$B$10:$M$109,2,FALSE)),"",VLOOKUP($A98,Anmeldeformular!$B$10:$M$109,2,FALSE))</f>
        <v/>
      </c>
      <c r="C98" s="205" t="str">
        <f t="array" ref="C98">IF(ISERROR(VLOOKUP($A98,Anmeldeformular!$B$10:$M$109,3,FALSE)),"",VLOOKUP($A98,Anmeldeformular!$B$10:$M$109,3,FALSE))</f>
        <v/>
      </c>
      <c r="D98" s="205" t="str">
        <f t="array" ref="D98">IF(ISERROR(VLOOKUP($A98,Anmeldeformular!$B$10:$M$109,4,FALSE)),"",VLOOKUP($A98,Anmeldeformular!$B$10:$M$109,4,FALSE))</f>
        <v/>
      </c>
      <c r="E98" s="258" t="str">
        <f t="array" ref="E98">IF(ISERROR(VLOOKUP($A98,Anmeldeformular!$B$10:$M$109,5,FALSE)),"",VLOOKUP($A98,Anmeldeformular!$B$10:$M$109,5,FALSE))</f>
        <v/>
      </c>
      <c r="F98" s="205" t="str">
        <f t="array" ref="F98">IF(ISERROR(VLOOKUP($A98,Anmeldeformular!$B$10:$M$109,6,FALSE)),"",VLOOKUP($A98,Anmeldeformular!$B$10:$M$109,6,FALSE))</f>
        <v/>
      </c>
      <c r="G98" s="205" t="str">
        <f t="array" ref="G98">IF(ISERROR(VLOOKUP($A98,Anmeldeformular!$B$10:$M$109,9,FALSE)),"",IF(VLOOKUP($A98,Anmeldeformular!$B$10:$M$109,9,FALSE)="ja",VLOOKUP($A98,Einzelkür!$B$8:$F$107,5,FALSE),""))</f>
        <v/>
      </c>
      <c r="H98" s="205" t="str">
        <f t="array" ref="H98">IF(ISERROR(VLOOKUP($A98,Anmeldeformular!$B$10:$M$109,10,FALSE)),"",IF(VLOOKUP($A98,Anmeldeformular!$B$10:$M$109,10,FALSE)&lt;&gt;"",VLOOKUP(VLOOKUP($A98,Anmeldeformular!$B$10:$M$109,10,FALSE),Datenabgleich!$D$31:$E$54,2,FALSE),""))</f>
        <v/>
      </c>
      <c r="I98" s="205" t="str">
        <f t="array" ref="I98">IF(ISERROR(VLOOKUP($A98,Anmeldeformular!$B$10:$M$109,11,FALSE)),"",IF(VLOOKUP($A98,Anmeldeformular!$B$10:$M$109,11,FALSE)&lt;&gt;"",VLOOKUP(VLOOKUP($A98,Anmeldeformular!$B$10:$M$109,11,FALSE),Datenabgleich!$G$31:$H$38,2,FALSE),""))</f>
        <v/>
      </c>
      <c r="J98" s="205" t="str">
        <f t="array" ref="J98">IF(ISERROR(VLOOKUP($A98,Anmeldeformular!$B$10:$M$109,12,FALSE)),"",IF(VLOOKUP($A98,Anmeldeformular!$B$10:$M$109,12,FALSE)&lt;&gt;"",VLOOKUP(VLOOKUP($A98,Anmeldeformular!$B$10:$M$109,12,FALSE),Datenabgleich!$J$31:$K$34,2,FALSE),""))</f>
        <v/>
      </c>
    </row>
    <row r="99" spans="1:10" x14ac:dyDescent="0.25">
      <c r="A99" s="205" t="str">
        <f t="array" ref="A99">IF(ISERROR(LARGE(Datenabgleich!$N$31:$N$130,Datenabgleich!$O128)),"",LARGE(Datenabgleich!$N$31:$N$130,Datenabgleich!$O128))</f>
        <v/>
      </c>
      <c r="B99" s="205" t="str">
        <f t="array" ref="B99">IF(ISERROR(VLOOKUP($A99,Anmeldeformular!$B$10:$M$109,2,FALSE)),"",VLOOKUP($A99,Anmeldeformular!$B$10:$M$109,2,FALSE))</f>
        <v/>
      </c>
      <c r="C99" s="205" t="str">
        <f t="array" ref="C99">IF(ISERROR(VLOOKUP($A99,Anmeldeformular!$B$10:$M$109,3,FALSE)),"",VLOOKUP($A99,Anmeldeformular!$B$10:$M$109,3,FALSE))</f>
        <v/>
      </c>
      <c r="D99" s="205" t="str">
        <f t="array" ref="D99">IF(ISERROR(VLOOKUP($A99,Anmeldeformular!$B$10:$M$109,4,FALSE)),"",VLOOKUP($A99,Anmeldeformular!$B$10:$M$109,4,FALSE))</f>
        <v/>
      </c>
      <c r="E99" s="258" t="str">
        <f t="array" ref="E99">IF(ISERROR(VLOOKUP($A99,Anmeldeformular!$B$10:$M$109,5,FALSE)),"",VLOOKUP($A99,Anmeldeformular!$B$10:$M$109,5,FALSE))</f>
        <v/>
      </c>
      <c r="F99" s="205" t="str">
        <f t="array" ref="F99">IF(ISERROR(VLOOKUP($A99,Anmeldeformular!$B$10:$M$109,6,FALSE)),"",VLOOKUP($A99,Anmeldeformular!$B$10:$M$109,6,FALSE))</f>
        <v/>
      </c>
      <c r="G99" s="205" t="str">
        <f t="array" ref="G99">IF(ISERROR(VLOOKUP($A99,Anmeldeformular!$B$10:$M$109,9,FALSE)),"",IF(VLOOKUP($A99,Anmeldeformular!$B$10:$M$109,9,FALSE)="ja",VLOOKUP($A99,Einzelkür!$B$8:$F$107,5,FALSE),""))</f>
        <v/>
      </c>
      <c r="H99" s="205" t="str">
        <f t="array" ref="H99">IF(ISERROR(VLOOKUP($A99,Anmeldeformular!$B$10:$M$109,10,FALSE)),"",IF(VLOOKUP($A99,Anmeldeformular!$B$10:$M$109,10,FALSE)&lt;&gt;"",VLOOKUP(VLOOKUP($A99,Anmeldeformular!$B$10:$M$109,10,FALSE),Datenabgleich!$D$31:$E$54,2,FALSE),""))</f>
        <v/>
      </c>
      <c r="I99" s="205" t="str">
        <f t="array" ref="I99">IF(ISERROR(VLOOKUP($A99,Anmeldeformular!$B$10:$M$109,11,FALSE)),"",IF(VLOOKUP($A99,Anmeldeformular!$B$10:$M$109,11,FALSE)&lt;&gt;"",VLOOKUP(VLOOKUP($A99,Anmeldeformular!$B$10:$M$109,11,FALSE),Datenabgleich!$G$31:$H$38,2,FALSE),""))</f>
        <v/>
      </c>
      <c r="J99" s="205" t="str">
        <f t="array" ref="J99">IF(ISERROR(VLOOKUP($A99,Anmeldeformular!$B$10:$M$109,12,FALSE)),"",IF(VLOOKUP($A99,Anmeldeformular!$B$10:$M$109,12,FALSE)&lt;&gt;"",VLOOKUP(VLOOKUP($A99,Anmeldeformular!$B$10:$M$109,12,FALSE),Datenabgleich!$J$31:$K$34,2,FALSE),""))</f>
        <v/>
      </c>
    </row>
    <row r="100" spans="1:10" x14ac:dyDescent="0.25">
      <c r="A100" s="205" t="str">
        <f t="array" ref="A100">IF(ISERROR(LARGE(Datenabgleich!$N$31:$N$130,Datenabgleich!$O129)),"",LARGE(Datenabgleich!$N$31:$N$130,Datenabgleich!$O129))</f>
        <v/>
      </c>
      <c r="B100" s="205" t="str">
        <f t="array" ref="B100">IF(ISERROR(VLOOKUP($A100,Anmeldeformular!$B$10:$M$109,2,FALSE)),"",VLOOKUP($A100,Anmeldeformular!$B$10:$M$109,2,FALSE))</f>
        <v/>
      </c>
      <c r="C100" s="205" t="str">
        <f t="array" ref="C100">IF(ISERROR(VLOOKUP($A100,Anmeldeformular!$B$10:$M$109,3,FALSE)),"",VLOOKUP($A100,Anmeldeformular!$B$10:$M$109,3,FALSE))</f>
        <v/>
      </c>
      <c r="D100" s="205" t="str">
        <f t="array" ref="D100">IF(ISERROR(VLOOKUP($A100,Anmeldeformular!$B$10:$M$109,4,FALSE)),"",VLOOKUP($A100,Anmeldeformular!$B$10:$M$109,4,FALSE))</f>
        <v/>
      </c>
      <c r="E100" s="258" t="str">
        <f t="array" ref="E100">IF(ISERROR(VLOOKUP($A100,Anmeldeformular!$B$10:$M$109,5,FALSE)),"",VLOOKUP($A100,Anmeldeformular!$B$10:$M$109,5,FALSE))</f>
        <v/>
      </c>
      <c r="F100" s="205" t="str">
        <f t="array" ref="F100">IF(ISERROR(VLOOKUP($A100,Anmeldeformular!$B$10:$M$109,6,FALSE)),"",VLOOKUP($A100,Anmeldeformular!$B$10:$M$109,6,FALSE))</f>
        <v/>
      </c>
      <c r="G100" s="205" t="str">
        <f t="array" ref="G100">IF(ISERROR(VLOOKUP($A100,Anmeldeformular!$B$10:$M$109,9,FALSE)),"",IF(VLOOKUP($A100,Anmeldeformular!$B$10:$M$109,9,FALSE)="ja",VLOOKUP($A100,Einzelkür!$B$8:$F$107,5,FALSE),""))</f>
        <v/>
      </c>
      <c r="H100" s="205" t="str">
        <f t="array" ref="H100">IF(ISERROR(VLOOKUP($A100,Anmeldeformular!$B$10:$M$109,10,FALSE)),"",IF(VLOOKUP($A100,Anmeldeformular!$B$10:$M$109,10,FALSE)&lt;&gt;"",VLOOKUP(VLOOKUP($A100,Anmeldeformular!$B$10:$M$109,10,FALSE),Datenabgleich!$D$31:$E$54,2,FALSE),""))</f>
        <v/>
      </c>
      <c r="I100" s="205" t="str">
        <f t="array" ref="I100">IF(ISERROR(VLOOKUP($A100,Anmeldeformular!$B$10:$M$109,11,FALSE)),"",IF(VLOOKUP($A100,Anmeldeformular!$B$10:$M$109,11,FALSE)&lt;&gt;"",VLOOKUP(VLOOKUP($A100,Anmeldeformular!$B$10:$M$109,11,FALSE),Datenabgleich!$G$31:$H$38,2,FALSE),""))</f>
        <v/>
      </c>
      <c r="J100" s="205" t="str">
        <f t="array" ref="J100">IF(ISERROR(VLOOKUP($A100,Anmeldeformular!$B$10:$M$109,12,FALSE)),"",IF(VLOOKUP($A100,Anmeldeformular!$B$10:$M$109,12,FALSE)&lt;&gt;"",VLOOKUP(VLOOKUP($A100,Anmeldeformular!$B$10:$M$109,12,FALSE),Datenabgleich!$J$31:$K$34,2,FALSE),""))</f>
        <v/>
      </c>
    </row>
    <row r="101" spans="1:10" ht="15.75" thickBot="1" x14ac:dyDescent="0.3">
      <c r="A101" s="205" t="str">
        <f t="array" ref="A101">IF(ISERROR(LARGE(Datenabgleich!$N$31:$N$130,Datenabgleich!$O130)),"",LARGE(Datenabgleich!$N$31:$N$130,Datenabgleich!$O130))</f>
        <v/>
      </c>
      <c r="B101" s="205" t="str">
        <f t="array" ref="B101">IF(ISERROR(VLOOKUP($A101,Anmeldeformular!$B$10:$M$109,2,FALSE)),"",VLOOKUP($A101,Anmeldeformular!$B$10:$M$109,2,FALSE))</f>
        <v/>
      </c>
      <c r="C101" s="205" t="str">
        <f t="array" ref="C101">IF(ISERROR(VLOOKUP($A101,Anmeldeformular!$B$10:$M$109,3,FALSE)),"",VLOOKUP($A101,Anmeldeformular!$B$10:$M$109,3,FALSE))</f>
        <v/>
      </c>
      <c r="D101" s="205" t="str">
        <f t="array" ref="D101">IF(ISERROR(VLOOKUP($A101,Anmeldeformular!$B$10:$M$109,4,FALSE)),"",VLOOKUP($A101,Anmeldeformular!$B$10:$M$109,4,FALSE))</f>
        <v/>
      </c>
      <c r="E101" s="258" t="str">
        <f t="array" ref="E101">IF(ISERROR(VLOOKUP($A101,Anmeldeformular!$B$10:$M$109,5,FALSE)),"",VLOOKUP($A101,Anmeldeformular!$B$10:$M$109,5,FALSE))</f>
        <v/>
      </c>
      <c r="F101" s="205" t="str">
        <f t="array" ref="F101">IF(ISERROR(VLOOKUP($A101,Anmeldeformular!$B$10:$M$109,6,FALSE)),"",VLOOKUP($A101,Anmeldeformular!$B$10:$M$109,6,FALSE))</f>
        <v/>
      </c>
      <c r="G101" s="205" t="str">
        <f t="array" ref="G101">IF(ISERROR(VLOOKUP($A101,Anmeldeformular!$B$10:$M$109,9,FALSE)),"",IF(VLOOKUP($A101,Anmeldeformular!$B$10:$M$109,9,FALSE)="ja",VLOOKUP($A101,Einzelkür!$B$8:$F$107,5,FALSE),""))</f>
        <v/>
      </c>
      <c r="H101" s="205" t="str">
        <f t="array" ref="H101">IF(ISERROR(VLOOKUP($A101,Anmeldeformular!$B$10:$M$109,10,FALSE)),"",IF(VLOOKUP($A101,Anmeldeformular!$B$10:$M$109,10,FALSE)&lt;&gt;"",VLOOKUP(VLOOKUP($A101,Anmeldeformular!$B$10:$M$109,10,FALSE),Datenabgleich!$D$31:$E$54,2,FALSE),""))</f>
        <v/>
      </c>
      <c r="I101" s="205" t="str">
        <f t="array" ref="I101">IF(ISERROR(VLOOKUP($A101,Anmeldeformular!$B$10:$M$109,11,FALSE)),"",IF(VLOOKUP($A101,Anmeldeformular!$B$10:$M$109,11,FALSE)&lt;&gt;"",VLOOKUP(VLOOKUP($A101,Anmeldeformular!$B$10:$M$109,11,FALSE),Datenabgleich!$G$31:$H$38,2,FALSE),""))</f>
        <v/>
      </c>
      <c r="J101" s="205" t="str">
        <f t="array" ref="J101">IF(ISERROR(VLOOKUP($A101,Anmeldeformular!$B$10:$M$109,12,FALSE)),"",IF(VLOOKUP($A101,Anmeldeformular!$B$10:$M$109,12,FALSE)&lt;&gt;"",VLOOKUP(VLOOKUP($A101,Anmeldeformular!$B$10:$M$109,12,FALSE),Datenabgleich!$J$31:$K$34,2,FALSE),""))</f>
        <v/>
      </c>
    </row>
    <row r="102" spans="1:10" s="261" customFormat="1" ht="15.75" thickTop="1" x14ac:dyDescent="0.25">
      <c r="A102" s="260"/>
      <c r="E102" s="262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89B8-69EE-4884-9BE7-ACAAC10C61B0}">
  <dimension ref="A1:T25"/>
  <sheetViews>
    <sheetView workbookViewId="0">
      <selection activeCell="K3" sqref="K3"/>
    </sheetView>
  </sheetViews>
  <sheetFormatPr baseColWidth="10" defaultColWidth="108.140625" defaultRowHeight="15" x14ac:dyDescent="0.25"/>
  <cols>
    <col min="1" max="1" width="2.85546875" bestFit="1" customWidth="1"/>
    <col min="2" max="2" width="8.140625" bestFit="1" customWidth="1"/>
    <col min="3" max="3" width="11.7109375" bestFit="1" customWidth="1"/>
    <col min="4" max="4" width="18.28515625" bestFit="1" customWidth="1"/>
    <col min="5" max="5" width="6.85546875" bestFit="1" customWidth="1"/>
    <col min="6" max="6" width="12.85546875" bestFit="1" customWidth="1"/>
    <col min="7" max="7" width="20" bestFit="1" customWidth="1"/>
    <col min="8" max="8" width="20" customWidth="1"/>
    <col min="9" max="9" width="25.85546875" bestFit="1" customWidth="1"/>
    <col min="10" max="10" width="20.140625" bestFit="1" customWidth="1"/>
    <col min="11" max="11" width="20.140625" customWidth="1"/>
    <col min="12" max="12" width="26" bestFit="1" customWidth="1"/>
    <col min="13" max="13" width="17.28515625" bestFit="1" customWidth="1"/>
    <col min="14" max="14" width="16.5703125" bestFit="1" customWidth="1"/>
    <col min="15" max="15" width="17.42578125" bestFit="1" customWidth="1"/>
    <col min="16" max="16" width="16.7109375" bestFit="1" customWidth="1"/>
    <col min="17" max="17" width="16.5703125" bestFit="1" customWidth="1"/>
    <col min="18" max="18" width="15.5703125" bestFit="1" customWidth="1"/>
    <col min="19" max="19" width="15.85546875" bestFit="1" customWidth="1"/>
    <col min="20" max="20" width="15.140625" bestFit="1" customWidth="1"/>
  </cols>
  <sheetData>
    <row r="1" spans="1:20" ht="18.75" thickTop="1" x14ac:dyDescent="0.35">
      <c r="A1" s="90" t="s">
        <v>90</v>
      </c>
      <c r="B1" s="90" t="s">
        <v>34</v>
      </c>
      <c r="C1" s="91" t="s">
        <v>37</v>
      </c>
      <c r="D1" s="91" t="s">
        <v>39</v>
      </c>
      <c r="E1" s="100" t="s">
        <v>40</v>
      </c>
      <c r="F1" s="91" t="s">
        <v>61</v>
      </c>
      <c r="G1" s="84" t="s">
        <v>79</v>
      </c>
      <c r="H1" s="84" t="s">
        <v>78</v>
      </c>
      <c r="I1" s="84" t="s">
        <v>170</v>
      </c>
      <c r="J1" s="85" t="s">
        <v>77</v>
      </c>
      <c r="K1" s="85" t="s">
        <v>76</v>
      </c>
      <c r="L1" s="85" t="s">
        <v>169</v>
      </c>
      <c r="M1" s="84" t="s">
        <v>75</v>
      </c>
      <c r="N1" s="84" t="s">
        <v>74</v>
      </c>
      <c r="O1" s="85" t="s">
        <v>73</v>
      </c>
      <c r="P1" s="85" t="s">
        <v>72</v>
      </c>
      <c r="Q1" s="86" t="s">
        <v>68</v>
      </c>
      <c r="R1" s="86" t="s">
        <v>69</v>
      </c>
      <c r="S1" s="87" t="s">
        <v>70</v>
      </c>
      <c r="T1" s="88" t="s">
        <v>71</v>
      </c>
    </row>
    <row r="2" spans="1:20" ht="16.5" x14ac:dyDescent="0.3">
      <c r="A2" s="92" t="str">
        <f>Jury!B10</f>
        <v/>
      </c>
      <c r="B2" s="266" t="str">
        <f>IF($A2="","",Jury!C10)</f>
        <v/>
      </c>
      <c r="C2" s="266" t="str">
        <f>IF($A2="","",Jury!D10)</f>
        <v/>
      </c>
      <c r="D2" s="267" t="str">
        <f>IF($A2="","",Jury!E10)</f>
        <v/>
      </c>
      <c r="E2" s="98" t="str">
        <f>IF($A2="","",Jury!F10)</f>
        <v/>
      </c>
      <c r="F2" s="266" t="str">
        <f>IF($A2="","",Jury!G10)</f>
        <v/>
      </c>
      <c r="G2" s="268" t="str">
        <f>IF($A2="","",Jury!H10)</f>
        <v/>
      </c>
      <c r="H2" s="268" t="str">
        <f>IF($A2="","",Jury!I10)</f>
        <v/>
      </c>
      <c r="I2" s="268" t="str">
        <f>IF($A2="","",Jury!J10)</f>
        <v/>
      </c>
      <c r="J2" s="269" t="str">
        <f>IF($A2="","",Jury!K10)</f>
        <v/>
      </c>
      <c r="K2" s="269" t="str">
        <f>IF($A2="","",Jury!L10)</f>
        <v/>
      </c>
      <c r="L2" s="269" t="str">
        <f>IF($A2="","",Jury!M10)</f>
        <v/>
      </c>
      <c r="M2" s="268" t="str">
        <f>IF($A2="","",Jury!N10)</f>
        <v/>
      </c>
      <c r="N2" s="268" t="str">
        <f>IF($A2="","",Jury!O10)</f>
        <v/>
      </c>
      <c r="O2" s="269" t="str">
        <f>IF($A2="","",Jury!P10)</f>
        <v/>
      </c>
      <c r="P2" s="269" t="str">
        <f>IF($A2="","",Jury!Q10)</f>
        <v/>
      </c>
      <c r="Q2" s="270" t="str">
        <f>IF($A2="","",Jury!R10)</f>
        <v/>
      </c>
      <c r="R2" s="270" t="str">
        <f>IF($A2="","",Jury!S10)</f>
        <v/>
      </c>
      <c r="S2" s="271" t="str">
        <f>IF($A2="","",Jury!T10)</f>
        <v/>
      </c>
      <c r="T2" s="272" t="str">
        <f>IF($A2="","",Jury!U10)</f>
        <v/>
      </c>
    </row>
    <row r="3" spans="1:20" ht="16.5" x14ac:dyDescent="0.3">
      <c r="A3" s="92" t="str">
        <f>Jury!B11</f>
        <v/>
      </c>
      <c r="B3" s="273" t="str">
        <f>IF($A3="","",Jury!C11)</f>
        <v/>
      </c>
      <c r="C3" s="273" t="str">
        <f>IF($A3="","",Jury!D11)</f>
        <v/>
      </c>
      <c r="D3" s="274" t="str">
        <f>IF($A3="","",Jury!E11)</f>
        <v/>
      </c>
      <c r="E3" s="98" t="str">
        <f>IF($A3="","",Jury!F11)</f>
        <v/>
      </c>
      <c r="F3" s="273" t="str">
        <f>IF($A3="","",Jury!G11)</f>
        <v/>
      </c>
      <c r="G3" s="275" t="str">
        <f>IF($A3="","",Jury!H11)</f>
        <v/>
      </c>
      <c r="H3" s="275" t="str">
        <f>IF($A3="","",Jury!I11)</f>
        <v/>
      </c>
      <c r="I3" s="275" t="str">
        <f>IF($A3="","",Jury!J11)</f>
        <v/>
      </c>
      <c r="J3" s="276" t="str">
        <f>IF($A3="","",Jury!K11)</f>
        <v/>
      </c>
      <c r="K3" s="276" t="str">
        <f>IF($A3="","",Jury!L11)</f>
        <v/>
      </c>
      <c r="L3" s="276" t="str">
        <f>IF($A3="","",Jury!M11)</f>
        <v/>
      </c>
      <c r="M3" s="275" t="str">
        <f>IF($A3="","",Jury!N11)</f>
        <v/>
      </c>
      <c r="N3" s="275" t="str">
        <f>IF($A3="","",Jury!O11)</f>
        <v/>
      </c>
      <c r="O3" s="276" t="str">
        <f>IF($A3="","",Jury!P11)</f>
        <v/>
      </c>
      <c r="P3" s="276" t="str">
        <f>IF($A3="","",Jury!Q11)</f>
        <v/>
      </c>
      <c r="Q3" s="277" t="str">
        <f>IF($A3="","",Jury!R11)</f>
        <v/>
      </c>
      <c r="R3" s="277" t="str">
        <f>IF($A3="","",Jury!S11)</f>
        <v/>
      </c>
      <c r="S3" s="278" t="str">
        <f>IF($A3="","",Jury!T11)</f>
        <v/>
      </c>
      <c r="T3" s="279" t="str">
        <f>IF($A3="","",Jury!U11)</f>
        <v/>
      </c>
    </row>
    <row r="4" spans="1:20" ht="16.5" x14ac:dyDescent="0.3">
      <c r="A4" s="92" t="str">
        <f>Jury!B12</f>
        <v/>
      </c>
      <c r="B4" s="266" t="str">
        <f>IF($A4="","",Jury!C12)</f>
        <v/>
      </c>
      <c r="C4" s="266" t="str">
        <f>IF($A4="","",Jury!D12)</f>
        <v/>
      </c>
      <c r="D4" s="267" t="str">
        <f>IF($A4="","",Jury!E12)</f>
        <v/>
      </c>
      <c r="E4" s="98" t="str">
        <f>IF($A4="","",Jury!F12)</f>
        <v/>
      </c>
      <c r="F4" s="266" t="str">
        <f>IF($A4="","",Jury!G12)</f>
        <v/>
      </c>
      <c r="G4" s="268" t="str">
        <f>IF($A4="","",Jury!H12)</f>
        <v/>
      </c>
      <c r="H4" s="268" t="str">
        <f>IF($A4="","",Jury!I12)</f>
        <v/>
      </c>
      <c r="I4" s="268" t="str">
        <f>IF($A4="","",Jury!J12)</f>
        <v/>
      </c>
      <c r="J4" s="269" t="str">
        <f>IF($A4="","",Jury!K12)</f>
        <v/>
      </c>
      <c r="K4" s="269" t="str">
        <f>IF($A4="","",Jury!L12)</f>
        <v/>
      </c>
      <c r="L4" s="269" t="str">
        <f>IF($A4="","",Jury!M12)</f>
        <v/>
      </c>
      <c r="M4" s="268" t="str">
        <f>IF($A4="","",Jury!N12)</f>
        <v/>
      </c>
      <c r="N4" s="268" t="str">
        <f>IF($A4="","",Jury!O12)</f>
        <v/>
      </c>
      <c r="O4" s="269" t="str">
        <f>IF($A4="","",Jury!P12)</f>
        <v/>
      </c>
      <c r="P4" s="269" t="str">
        <f>IF($A4="","",Jury!Q12)</f>
        <v/>
      </c>
      <c r="Q4" s="270" t="str">
        <f>IF($A4="","",Jury!R12)</f>
        <v/>
      </c>
      <c r="R4" s="270" t="str">
        <f>IF($A4="","",Jury!S12)</f>
        <v/>
      </c>
      <c r="S4" s="271" t="str">
        <f>IF($A4="","",Jury!T12)</f>
        <v/>
      </c>
      <c r="T4" s="272" t="str">
        <f>IF($A4="","",Jury!U12)</f>
        <v/>
      </c>
    </row>
    <row r="5" spans="1:20" ht="16.5" x14ac:dyDescent="0.3">
      <c r="A5" s="92" t="str">
        <f>Jury!B13</f>
        <v/>
      </c>
      <c r="B5" s="273" t="str">
        <f>IF($A5="","",Jury!C13)</f>
        <v/>
      </c>
      <c r="C5" s="273" t="str">
        <f>IF($A5="","",Jury!D13)</f>
        <v/>
      </c>
      <c r="D5" s="274" t="str">
        <f>IF($A5="","",Jury!E13)</f>
        <v/>
      </c>
      <c r="E5" s="98" t="str">
        <f>IF($A5="","",Jury!F13)</f>
        <v/>
      </c>
      <c r="F5" s="273" t="str">
        <f>IF($A5="","",Jury!G13)</f>
        <v/>
      </c>
      <c r="G5" s="275" t="str">
        <f>IF($A5="","",Jury!H13)</f>
        <v/>
      </c>
      <c r="H5" s="275" t="str">
        <f>IF($A5="","",Jury!I13)</f>
        <v/>
      </c>
      <c r="I5" s="275" t="str">
        <f>IF($A5="","",Jury!J13)</f>
        <v/>
      </c>
      <c r="J5" s="276" t="str">
        <f>IF($A5="","",Jury!K13)</f>
        <v/>
      </c>
      <c r="K5" s="276" t="str">
        <f>IF($A5="","",Jury!L13)</f>
        <v/>
      </c>
      <c r="L5" s="276" t="str">
        <f>IF($A5="","",Jury!M13)</f>
        <v/>
      </c>
      <c r="M5" s="275" t="str">
        <f>IF($A5="","",Jury!N13)</f>
        <v/>
      </c>
      <c r="N5" s="275" t="str">
        <f>IF($A5="","",Jury!O13)</f>
        <v/>
      </c>
      <c r="O5" s="276" t="str">
        <f>IF($A5="","",Jury!P13)</f>
        <v/>
      </c>
      <c r="P5" s="276" t="str">
        <f>IF($A5="","",Jury!Q13)</f>
        <v/>
      </c>
      <c r="Q5" s="277" t="str">
        <f>IF($A5="","",Jury!R13)</f>
        <v/>
      </c>
      <c r="R5" s="277" t="str">
        <f>IF($A5="","",Jury!S13)</f>
        <v/>
      </c>
      <c r="S5" s="278" t="str">
        <f>IF($A5="","",Jury!T13)</f>
        <v/>
      </c>
      <c r="T5" s="279" t="str">
        <f>IF($A5="","",Jury!U13)</f>
        <v/>
      </c>
    </row>
    <row r="6" spans="1:20" ht="16.5" x14ac:dyDescent="0.3">
      <c r="A6" s="92" t="str">
        <f>Jury!B14</f>
        <v/>
      </c>
      <c r="B6" s="266" t="str">
        <f>IF($A6="","",Jury!C14)</f>
        <v/>
      </c>
      <c r="C6" s="266" t="str">
        <f>IF($A6="","",Jury!D14)</f>
        <v/>
      </c>
      <c r="D6" s="267" t="str">
        <f>IF($A6="","",Jury!E14)</f>
        <v/>
      </c>
      <c r="E6" s="98" t="str">
        <f>IF($A6="","",Jury!F14)</f>
        <v/>
      </c>
      <c r="F6" s="266" t="str">
        <f>IF($A6="","",Jury!G14)</f>
        <v/>
      </c>
      <c r="G6" s="268" t="str">
        <f>IF($A6="","",Jury!H14)</f>
        <v/>
      </c>
      <c r="H6" s="268" t="str">
        <f>IF($A6="","",Jury!I14)</f>
        <v/>
      </c>
      <c r="I6" s="268" t="str">
        <f>IF($A6="","",Jury!J14)</f>
        <v/>
      </c>
      <c r="J6" s="269" t="str">
        <f>IF($A6="","",Jury!K14)</f>
        <v/>
      </c>
      <c r="K6" s="269" t="str">
        <f>IF($A6="","",Jury!L14)</f>
        <v/>
      </c>
      <c r="L6" s="269" t="str">
        <f>IF($A6="","",Jury!M14)</f>
        <v/>
      </c>
      <c r="M6" s="268" t="str">
        <f>IF($A6="","",Jury!N14)</f>
        <v/>
      </c>
      <c r="N6" s="268" t="str">
        <f>IF($A6="","",Jury!O14)</f>
        <v/>
      </c>
      <c r="O6" s="269" t="str">
        <f>IF($A6="","",Jury!P14)</f>
        <v/>
      </c>
      <c r="P6" s="269" t="str">
        <f>IF($A6="","",Jury!Q14)</f>
        <v/>
      </c>
      <c r="Q6" s="270" t="str">
        <f>IF($A6="","",Jury!R14)</f>
        <v/>
      </c>
      <c r="R6" s="270" t="str">
        <f>IF($A6="","",Jury!S14)</f>
        <v/>
      </c>
      <c r="S6" s="271" t="str">
        <f>IF($A6="","",Jury!T14)</f>
        <v/>
      </c>
      <c r="T6" s="272" t="str">
        <f>IF($A6="","",Jury!U14)</f>
        <v/>
      </c>
    </row>
    <row r="7" spans="1:20" ht="16.5" x14ac:dyDescent="0.3">
      <c r="A7" s="92" t="str">
        <f>Jury!B15</f>
        <v/>
      </c>
      <c r="B7" s="273" t="str">
        <f>IF($A7="","",Jury!C15)</f>
        <v/>
      </c>
      <c r="C7" s="273" t="str">
        <f>IF($A7="","",Jury!D15)</f>
        <v/>
      </c>
      <c r="D7" s="274" t="str">
        <f>IF($A7="","",Jury!E15)</f>
        <v/>
      </c>
      <c r="E7" s="98" t="str">
        <f>IF($A7="","",Jury!F15)</f>
        <v/>
      </c>
      <c r="F7" s="273" t="str">
        <f>IF($A7="","",Jury!G15)</f>
        <v/>
      </c>
      <c r="G7" s="275" t="str">
        <f>IF($A7="","",Jury!H15)</f>
        <v/>
      </c>
      <c r="H7" s="275" t="str">
        <f>IF($A7="","",Jury!I15)</f>
        <v/>
      </c>
      <c r="I7" s="275" t="str">
        <f>IF($A7="","",Jury!J15)</f>
        <v/>
      </c>
      <c r="J7" s="276" t="str">
        <f>IF($A7="","",Jury!K15)</f>
        <v/>
      </c>
      <c r="K7" s="276" t="str">
        <f>IF($A7="","",Jury!L15)</f>
        <v/>
      </c>
      <c r="L7" s="276" t="str">
        <f>IF($A7="","",Jury!M15)</f>
        <v/>
      </c>
      <c r="M7" s="275" t="str">
        <f>IF($A7="","",Jury!N15)</f>
        <v/>
      </c>
      <c r="N7" s="275" t="str">
        <f>IF($A7="","",Jury!O15)</f>
        <v/>
      </c>
      <c r="O7" s="276" t="str">
        <f>IF($A7="","",Jury!P15)</f>
        <v/>
      </c>
      <c r="P7" s="276" t="str">
        <f>IF($A7="","",Jury!Q15)</f>
        <v/>
      </c>
      <c r="Q7" s="277" t="str">
        <f>IF($A7="","",Jury!R15)</f>
        <v/>
      </c>
      <c r="R7" s="277" t="str">
        <f>IF($A7="","",Jury!S15)</f>
        <v/>
      </c>
      <c r="S7" s="278" t="str">
        <f>IF($A7="","",Jury!T15)</f>
        <v/>
      </c>
      <c r="T7" s="279" t="str">
        <f>IF($A7="","",Jury!U15)</f>
        <v/>
      </c>
    </row>
    <row r="8" spans="1:20" ht="16.5" x14ac:dyDescent="0.3">
      <c r="A8" s="92" t="str">
        <f>Jury!B16</f>
        <v/>
      </c>
      <c r="B8" s="266" t="str">
        <f>IF($A8="","",Jury!C16)</f>
        <v/>
      </c>
      <c r="C8" s="266" t="str">
        <f>IF($A8="","",Jury!D16)</f>
        <v/>
      </c>
      <c r="D8" s="267" t="str">
        <f>IF($A8="","",Jury!E16)</f>
        <v/>
      </c>
      <c r="E8" s="98" t="str">
        <f>IF($A8="","",Jury!F16)</f>
        <v/>
      </c>
      <c r="F8" s="266" t="str">
        <f>IF($A8="","",Jury!G16)</f>
        <v/>
      </c>
      <c r="G8" s="268" t="str">
        <f>IF($A8="","",Jury!H16)</f>
        <v/>
      </c>
      <c r="H8" s="268" t="str">
        <f>IF($A8="","",Jury!I16)</f>
        <v/>
      </c>
      <c r="I8" s="268" t="str">
        <f>IF($A8="","",Jury!J16)</f>
        <v/>
      </c>
      <c r="J8" s="269" t="str">
        <f>IF($A8="","",Jury!K16)</f>
        <v/>
      </c>
      <c r="K8" s="269" t="str">
        <f>IF($A8="","",Jury!L16)</f>
        <v/>
      </c>
      <c r="L8" s="269" t="str">
        <f>IF($A8="","",Jury!M16)</f>
        <v/>
      </c>
      <c r="M8" s="268" t="str">
        <f>IF($A8="","",Jury!N16)</f>
        <v/>
      </c>
      <c r="N8" s="268" t="str">
        <f>IF($A8="","",Jury!O16)</f>
        <v/>
      </c>
      <c r="O8" s="269" t="str">
        <f>IF($A8="","",Jury!P16)</f>
        <v/>
      </c>
      <c r="P8" s="269" t="str">
        <f>IF($A8="","",Jury!Q16)</f>
        <v/>
      </c>
      <c r="Q8" s="270" t="str">
        <f>IF($A8="","",Jury!R16)</f>
        <v/>
      </c>
      <c r="R8" s="270" t="str">
        <f>IF($A8="","",Jury!S16)</f>
        <v/>
      </c>
      <c r="S8" s="271" t="str">
        <f>IF($A8="","",Jury!T16)</f>
        <v/>
      </c>
      <c r="T8" s="272" t="str">
        <f>IF($A8="","",Jury!U16)</f>
        <v/>
      </c>
    </row>
    <row r="9" spans="1:20" ht="16.5" x14ac:dyDescent="0.3">
      <c r="A9" s="92" t="str">
        <f>Jury!B17</f>
        <v/>
      </c>
      <c r="B9" s="273" t="str">
        <f>IF($A9="","",Jury!C17)</f>
        <v/>
      </c>
      <c r="C9" s="273" t="str">
        <f>IF($A9="","",Jury!D17)</f>
        <v/>
      </c>
      <c r="D9" s="274" t="str">
        <f>IF($A9="","",Jury!E17)</f>
        <v/>
      </c>
      <c r="E9" s="98" t="str">
        <f>IF($A9="","",Jury!F17)</f>
        <v/>
      </c>
      <c r="F9" s="273" t="str">
        <f>IF($A9="","",Jury!G17)</f>
        <v/>
      </c>
      <c r="G9" s="275" t="str">
        <f>IF($A9="","",Jury!H17)</f>
        <v/>
      </c>
      <c r="H9" s="275" t="str">
        <f>IF($A9="","",Jury!I17)</f>
        <v/>
      </c>
      <c r="I9" s="275" t="str">
        <f>IF($A9="","",Jury!J17)</f>
        <v/>
      </c>
      <c r="J9" s="276" t="str">
        <f>IF($A9="","",Jury!K17)</f>
        <v/>
      </c>
      <c r="K9" s="276" t="str">
        <f>IF($A9="","",Jury!L17)</f>
        <v/>
      </c>
      <c r="L9" s="276" t="str">
        <f>IF($A9="","",Jury!M17)</f>
        <v/>
      </c>
      <c r="M9" s="275" t="str">
        <f>IF($A9="","",Jury!N17)</f>
        <v/>
      </c>
      <c r="N9" s="275" t="str">
        <f>IF($A9="","",Jury!O17)</f>
        <v/>
      </c>
      <c r="O9" s="276" t="str">
        <f>IF($A9="","",Jury!P17)</f>
        <v/>
      </c>
      <c r="P9" s="276" t="str">
        <f>IF($A9="","",Jury!Q17)</f>
        <v/>
      </c>
      <c r="Q9" s="277" t="str">
        <f>IF($A9="","",Jury!R17)</f>
        <v/>
      </c>
      <c r="R9" s="277" t="str">
        <f>IF($A9="","",Jury!S17)</f>
        <v/>
      </c>
      <c r="S9" s="278" t="str">
        <f>IF($A9="","",Jury!T17)</f>
        <v/>
      </c>
      <c r="T9" s="279" t="str">
        <f>IF($A9="","",Jury!U17)</f>
        <v/>
      </c>
    </row>
    <row r="10" spans="1:20" ht="16.5" x14ac:dyDescent="0.3">
      <c r="A10" s="92" t="str">
        <f>Jury!B18</f>
        <v/>
      </c>
      <c r="B10" s="266" t="str">
        <f>IF($A10="","",Jury!C18)</f>
        <v/>
      </c>
      <c r="C10" s="266" t="str">
        <f>IF($A10="","",Jury!D18)</f>
        <v/>
      </c>
      <c r="D10" s="267" t="str">
        <f>IF($A10="","",Jury!E18)</f>
        <v/>
      </c>
      <c r="E10" s="98" t="str">
        <f>IF($A10="","",Jury!F18)</f>
        <v/>
      </c>
      <c r="F10" s="266" t="str">
        <f>IF($A10="","",Jury!G18)</f>
        <v/>
      </c>
      <c r="G10" s="268" t="str">
        <f>IF($A10="","",Jury!H18)</f>
        <v/>
      </c>
      <c r="H10" s="268" t="str">
        <f>IF($A10="","",Jury!I18)</f>
        <v/>
      </c>
      <c r="I10" s="268" t="str">
        <f>IF($A10="","",Jury!J18)</f>
        <v/>
      </c>
      <c r="J10" s="269" t="str">
        <f>IF($A10="","",Jury!K18)</f>
        <v/>
      </c>
      <c r="K10" s="269" t="str">
        <f>IF($A10="","",Jury!L18)</f>
        <v/>
      </c>
      <c r="L10" s="269" t="str">
        <f>IF($A10="","",Jury!M18)</f>
        <v/>
      </c>
      <c r="M10" s="268" t="str">
        <f>IF($A10="","",Jury!N18)</f>
        <v/>
      </c>
      <c r="N10" s="268" t="str">
        <f>IF($A10="","",Jury!O18)</f>
        <v/>
      </c>
      <c r="O10" s="269" t="str">
        <f>IF($A10="","",Jury!P18)</f>
        <v/>
      </c>
      <c r="P10" s="269" t="str">
        <f>IF($A10="","",Jury!Q18)</f>
        <v/>
      </c>
      <c r="Q10" s="270" t="str">
        <f>IF($A10="","",Jury!R18)</f>
        <v/>
      </c>
      <c r="R10" s="270" t="str">
        <f>IF($A10="","",Jury!S18)</f>
        <v/>
      </c>
      <c r="S10" s="271" t="str">
        <f>IF($A10="","",Jury!T18)</f>
        <v/>
      </c>
      <c r="T10" s="272" t="str">
        <f>IF($A10="","",Jury!U18)</f>
        <v/>
      </c>
    </row>
    <row r="11" spans="1:20" ht="16.5" x14ac:dyDescent="0.3">
      <c r="A11" s="92" t="str">
        <f>Jury!B19</f>
        <v/>
      </c>
      <c r="B11" s="273" t="str">
        <f>IF($A11="","",Jury!C19)</f>
        <v/>
      </c>
      <c r="C11" s="273" t="str">
        <f>IF($A11="","",Jury!D19)</f>
        <v/>
      </c>
      <c r="D11" s="274" t="str">
        <f>IF($A11="","",Jury!E19)</f>
        <v/>
      </c>
      <c r="E11" s="98" t="str">
        <f>IF($A11="","",Jury!F19)</f>
        <v/>
      </c>
      <c r="F11" s="273" t="str">
        <f>IF($A11="","",Jury!G19)</f>
        <v/>
      </c>
      <c r="G11" s="275" t="str">
        <f>IF($A11="","",Jury!H19)</f>
        <v/>
      </c>
      <c r="H11" s="275" t="str">
        <f>IF($A11="","",Jury!I19)</f>
        <v/>
      </c>
      <c r="I11" s="275" t="str">
        <f>IF($A11="","",Jury!J19)</f>
        <v/>
      </c>
      <c r="J11" s="276" t="str">
        <f>IF($A11="","",Jury!K19)</f>
        <v/>
      </c>
      <c r="K11" s="276" t="str">
        <f>IF($A11="","",Jury!L19)</f>
        <v/>
      </c>
      <c r="L11" s="276" t="str">
        <f>IF($A11="","",Jury!M19)</f>
        <v/>
      </c>
      <c r="M11" s="275" t="str">
        <f>IF($A11="","",Jury!N19)</f>
        <v/>
      </c>
      <c r="N11" s="275" t="str">
        <f>IF($A11="","",Jury!O19)</f>
        <v/>
      </c>
      <c r="O11" s="276" t="str">
        <f>IF($A11="","",Jury!P19)</f>
        <v/>
      </c>
      <c r="P11" s="276" t="str">
        <f>IF($A11="","",Jury!Q19)</f>
        <v/>
      </c>
      <c r="Q11" s="277" t="str">
        <f>IF($A11="","",Jury!R19)</f>
        <v/>
      </c>
      <c r="R11" s="277" t="str">
        <f>IF($A11="","",Jury!S19)</f>
        <v/>
      </c>
      <c r="S11" s="278" t="str">
        <f>IF($A11="","",Jury!T19)</f>
        <v/>
      </c>
      <c r="T11" s="279" t="str">
        <f>IF($A11="","",Jury!U19)</f>
        <v/>
      </c>
    </row>
    <row r="12" spans="1:20" ht="16.5" x14ac:dyDescent="0.3">
      <c r="A12" s="92" t="str">
        <f>Jury!B20</f>
        <v/>
      </c>
      <c r="B12" s="266" t="str">
        <f>IF($A12="","",Jury!C20)</f>
        <v/>
      </c>
      <c r="C12" s="266" t="str">
        <f>IF($A12="","",Jury!D20)</f>
        <v/>
      </c>
      <c r="D12" s="267" t="str">
        <f>IF($A12="","",Jury!E20)</f>
        <v/>
      </c>
      <c r="E12" s="98" t="str">
        <f>IF($A12="","",Jury!F20)</f>
        <v/>
      </c>
      <c r="F12" s="266" t="str">
        <f>IF($A12="","",Jury!G20)</f>
        <v/>
      </c>
      <c r="G12" s="268" t="str">
        <f>IF($A12="","",Jury!H20)</f>
        <v/>
      </c>
      <c r="H12" s="268" t="str">
        <f>IF($A12="","",Jury!I20)</f>
        <v/>
      </c>
      <c r="I12" s="268" t="str">
        <f>IF($A12="","",Jury!J20)</f>
        <v/>
      </c>
      <c r="J12" s="269" t="str">
        <f>IF($A12="","",Jury!K20)</f>
        <v/>
      </c>
      <c r="K12" s="269" t="str">
        <f>IF($A12="","",Jury!L20)</f>
        <v/>
      </c>
      <c r="L12" s="269" t="str">
        <f>IF($A12="","",Jury!M20)</f>
        <v/>
      </c>
      <c r="M12" s="268" t="str">
        <f>IF($A12="","",Jury!N20)</f>
        <v/>
      </c>
      <c r="N12" s="268" t="str">
        <f>IF($A12="","",Jury!O20)</f>
        <v/>
      </c>
      <c r="O12" s="269" t="str">
        <f>IF($A12="","",Jury!P20)</f>
        <v/>
      </c>
      <c r="P12" s="269" t="str">
        <f>IF($A12="","",Jury!Q20)</f>
        <v/>
      </c>
      <c r="Q12" s="270" t="str">
        <f>IF($A12="","",Jury!R20)</f>
        <v/>
      </c>
      <c r="R12" s="270" t="str">
        <f>IF($A12="","",Jury!S20)</f>
        <v/>
      </c>
      <c r="S12" s="271" t="str">
        <f>IF($A12="","",Jury!T20)</f>
        <v/>
      </c>
      <c r="T12" s="272" t="str">
        <f>IF($A12="","",Jury!U20)</f>
        <v/>
      </c>
    </row>
    <row r="13" spans="1:20" ht="16.5" x14ac:dyDescent="0.3">
      <c r="A13" s="92" t="str">
        <f>Jury!B21</f>
        <v/>
      </c>
      <c r="B13" s="273" t="str">
        <f>IF($A13="","",Jury!C21)</f>
        <v/>
      </c>
      <c r="C13" s="273" t="str">
        <f>IF($A13="","",Jury!D21)</f>
        <v/>
      </c>
      <c r="D13" s="274" t="str">
        <f>IF($A13="","",Jury!E21)</f>
        <v/>
      </c>
      <c r="E13" s="98" t="str">
        <f>IF($A13="","",Jury!F21)</f>
        <v/>
      </c>
      <c r="F13" s="273" t="str">
        <f>IF($A13="","",Jury!G21)</f>
        <v/>
      </c>
      <c r="G13" s="275" t="str">
        <f>IF($A13="","",Jury!H21)</f>
        <v/>
      </c>
      <c r="H13" s="275" t="str">
        <f>IF($A13="","",Jury!I21)</f>
        <v/>
      </c>
      <c r="I13" s="275" t="str">
        <f>IF($A13="","",Jury!J21)</f>
        <v/>
      </c>
      <c r="J13" s="276" t="str">
        <f>IF($A13="","",Jury!K21)</f>
        <v/>
      </c>
      <c r="K13" s="276" t="str">
        <f>IF($A13="","",Jury!L21)</f>
        <v/>
      </c>
      <c r="L13" s="276" t="str">
        <f>IF($A13="","",Jury!M21)</f>
        <v/>
      </c>
      <c r="M13" s="275" t="str">
        <f>IF($A13="","",Jury!N21)</f>
        <v/>
      </c>
      <c r="N13" s="275" t="str">
        <f>IF($A13="","",Jury!O21)</f>
        <v/>
      </c>
      <c r="O13" s="276" t="str">
        <f>IF($A13="","",Jury!P21)</f>
        <v/>
      </c>
      <c r="P13" s="276" t="str">
        <f>IF($A13="","",Jury!Q21)</f>
        <v/>
      </c>
      <c r="Q13" s="277" t="str">
        <f>IF($A13="","",Jury!R21)</f>
        <v/>
      </c>
      <c r="R13" s="277" t="str">
        <f>IF($A13="","",Jury!S21)</f>
        <v/>
      </c>
      <c r="S13" s="278" t="str">
        <f>IF($A13="","",Jury!T21)</f>
        <v/>
      </c>
      <c r="T13" s="279" t="str">
        <f>IF($A13="","",Jury!U21)</f>
        <v/>
      </c>
    </row>
    <row r="14" spans="1:20" ht="16.5" x14ac:dyDescent="0.3">
      <c r="A14" s="92" t="str">
        <f>Jury!B22</f>
        <v/>
      </c>
      <c r="B14" s="266" t="str">
        <f>IF($A14="","",Jury!C22)</f>
        <v/>
      </c>
      <c r="C14" s="266" t="str">
        <f>IF($A14="","",Jury!D22)</f>
        <v/>
      </c>
      <c r="D14" s="267" t="str">
        <f>IF($A14="","",Jury!E22)</f>
        <v/>
      </c>
      <c r="E14" s="98" t="str">
        <f>IF($A14="","",Jury!F22)</f>
        <v/>
      </c>
      <c r="F14" s="266" t="str">
        <f>IF($A14="","",Jury!G22)</f>
        <v/>
      </c>
      <c r="G14" s="268" t="str">
        <f>IF($A14="","",Jury!H22)</f>
        <v/>
      </c>
      <c r="H14" s="268" t="str">
        <f>IF($A14="","",Jury!I22)</f>
        <v/>
      </c>
      <c r="I14" s="268" t="str">
        <f>IF($A14="","",Jury!J22)</f>
        <v/>
      </c>
      <c r="J14" s="269" t="str">
        <f>IF($A14="","",Jury!K22)</f>
        <v/>
      </c>
      <c r="K14" s="269" t="str">
        <f>IF($A14="","",Jury!L22)</f>
        <v/>
      </c>
      <c r="L14" s="269" t="str">
        <f>IF($A14="","",Jury!M22)</f>
        <v/>
      </c>
      <c r="M14" s="268" t="str">
        <f>IF($A14="","",Jury!N22)</f>
        <v/>
      </c>
      <c r="N14" s="268" t="str">
        <f>IF($A14="","",Jury!O22)</f>
        <v/>
      </c>
      <c r="O14" s="269" t="str">
        <f>IF($A14="","",Jury!P22)</f>
        <v/>
      </c>
      <c r="P14" s="269" t="str">
        <f>IF($A14="","",Jury!Q22)</f>
        <v/>
      </c>
      <c r="Q14" s="270" t="str">
        <f>IF($A14="","",Jury!R22)</f>
        <v/>
      </c>
      <c r="R14" s="270" t="str">
        <f>IF($A14="","",Jury!S22)</f>
        <v/>
      </c>
      <c r="S14" s="271" t="str">
        <f>IF($A14="","",Jury!T22)</f>
        <v/>
      </c>
      <c r="T14" s="272" t="str">
        <f>IF($A14="","",Jury!U22)</f>
        <v/>
      </c>
    </row>
    <row r="15" spans="1:20" ht="16.5" x14ac:dyDescent="0.3">
      <c r="A15" s="92" t="str">
        <f>Jury!B23</f>
        <v/>
      </c>
      <c r="B15" s="273" t="str">
        <f>IF($A15="","",Jury!C23)</f>
        <v/>
      </c>
      <c r="C15" s="273" t="str">
        <f>IF($A15="","",Jury!D23)</f>
        <v/>
      </c>
      <c r="D15" s="274" t="str">
        <f>IF($A15="","",Jury!E23)</f>
        <v/>
      </c>
      <c r="E15" s="98" t="str">
        <f>IF($A15="","",Jury!F23)</f>
        <v/>
      </c>
      <c r="F15" s="273" t="str">
        <f>IF($A15="","",Jury!G23)</f>
        <v/>
      </c>
      <c r="G15" s="275" t="str">
        <f>IF($A15="","",Jury!H23)</f>
        <v/>
      </c>
      <c r="H15" s="275" t="str">
        <f>IF($A15="","",Jury!I23)</f>
        <v/>
      </c>
      <c r="I15" s="275" t="str">
        <f>IF($A15="","",Jury!J23)</f>
        <v/>
      </c>
      <c r="J15" s="276" t="str">
        <f>IF($A15="","",Jury!K23)</f>
        <v/>
      </c>
      <c r="K15" s="276" t="str">
        <f>IF($A15="","",Jury!L23)</f>
        <v/>
      </c>
      <c r="L15" s="276" t="str">
        <f>IF($A15="","",Jury!M23)</f>
        <v/>
      </c>
      <c r="M15" s="275" t="str">
        <f>IF($A15="","",Jury!N23)</f>
        <v/>
      </c>
      <c r="N15" s="275" t="str">
        <f>IF($A15="","",Jury!O23)</f>
        <v/>
      </c>
      <c r="O15" s="276" t="str">
        <f>IF($A15="","",Jury!P23)</f>
        <v/>
      </c>
      <c r="P15" s="276" t="str">
        <f>IF($A15="","",Jury!Q23)</f>
        <v/>
      </c>
      <c r="Q15" s="277" t="str">
        <f>IF($A15="","",Jury!R23)</f>
        <v/>
      </c>
      <c r="R15" s="277" t="str">
        <f>IF($A15="","",Jury!S23)</f>
        <v/>
      </c>
      <c r="S15" s="278" t="str">
        <f>IF($A15="","",Jury!T23)</f>
        <v/>
      </c>
      <c r="T15" s="279" t="str">
        <f>IF($A15="","",Jury!U23)</f>
        <v/>
      </c>
    </row>
    <row r="16" spans="1:20" ht="16.5" x14ac:dyDescent="0.3">
      <c r="A16" s="92" t="str">
        <f>Jury!B24</f>
        <v/>
      </c>
      <c r="B16" s="266" t="str">
        <f>IF($A16="","",Jury!C24)</f>
        <v/>
      </c>
      <c r="C16" s="266" t="str">
        <f>IF($A16="","",Jury!D24)</f>
        <v/>
      </c>
      <c r="D16" s="267" t="str">
        <f>IF($A16="","",Jury!E24)</f>
        <v/>
      </c>
      <c r="E16" s="98" t="str">
        <f>IF($A16="","",Jury!F24)</f>
        <v/>
      </c>
      <c r="F16" s="266" t="str">
        <f>IF($A16="","",Jury!G24)</f>
        <v/>
      </c>
      <c r="G16" s="268" t="str">
        <f>IF($A16="","",Jury!H24)</f>
        <v/>
      </c>
      <c r="H16" s="268" t="str">
        <f>IF($A16="","",Jury!I24)</f>
        <v/>
      </c>
      <c r="I16" s="268" t="str">
        <f>IF($A16="","",Jury!J24)</f>
        <v/>
      </c>
      <c r="J16" s="269" t="str">
        <f>IF($A16="","",Jury!K24)</f>
        <v/>
      </c>
      <c r="K16" s="269" t="str">
        <f>IF($A16="","",Jury!L24)</f>
        <v/>
      </c>
      <c r="L16" s="269" t="str">
        <f>IF($A16="","",Jury!M24)</f>
        <v/>
      </c>
      <c r="M16" s="268" t="str">
        <f>IF($A16="","",Jury!N24)</f>
        <v/>
      </c>
      <c r="N16" s="268" t="str">
        <f>IF($A16="","",Jury!O24)</f>
        <v/>
      </c>
      <c r="O16" s="269" t="str">
        <f>IF($A16="","",Jury!P24)</f>
        <v/>
      </c>
      <c r="P16" s="269" t="str">
        <f>IF($A16="","",Jury!Q24)</f>
        <v/>
      </c>
      <c r="Q16" s="270" t="str">
        <f>IF($A16="","",Jury!R24)</f>
        <v/>
      </c>
      <c r="R16" s="270" t="str">
        <f>IF($A16="","",Jury!S24)</f>
        <v/>
      </c>
      <c r="S16" s="271" t="str">
        <f>IF($A16="","",Jury!T24)</f>
        <v/>
      </c>
      <c r="T16" s="272" t="str">
        <f>IF($A16="","",Jury!U24)</f>
        <v/>
      </c>
    </row>
    <row r="17" spans="1:20" ht="16.5" x14ac:dyDescent="0.3">
      <c r="A17" s="92" t="str">
        <f>Jury!B25</f>
        <v/>
      </c>
      <c r="B17" s="273" t="str">
        <f>IF($A17="","",Jury!C25)</f>
        <v/>
      </c>
      <c r="C17" s="273" t="str">
        <f>IF($A17="","",Jury!D25)</f>
        <v/>
      </c>
      <c r="D17" s="274" t="str">
        <f>IF($A17="","",Jury!E25)</f>
        <v/>
      </c>
      <c r="E17" s="98" t="str">
        <f>IF($A17="","",Jury!F25)</f>
        <v/>
      </c>
      <c r="F17" s="273" t="str">
        <f>IF($A17="","",Jury!G25)</f>
        <v/>
      </c>
      <c r="G17" s="275" t="str">
        <f>IF($A17="","",Jury!H25)</f>
        <v/>
      </c>
      <c r="H17" s="275" t="str">
        <f>IF($A17="","",Jury!I25)</f>
        <v/>
      </c>
      <c r="I17" s="275" t="str">
        <f>IF($A17="","",Jury!J25)</f>
        <v/>
      </c>
      <c r="J17" s="276" t="str">
        <f>IF($A17="","",Jury!K25)</f>
        <v/>
      </c>
      <c r="K17" s="276" t="str">
        <f>IF($A17="","",Jury!L25)</f>
        <v/>
      </c>
      <c r="L17" s="276" t="str">
        <f>IF($A17="","",Jury!M25)</f>
        <v/>
      </c>
      <c r="M17" s="275" t="str">
        <f>IF($A17="","",Jury!N25)</f>
        <v/>
      </c>
      <c r="N17" s="275" t="str">
        <f>IF($A17="","",Jury!O25)</f>
        <v/>
      </c>
      <c r="O17" s="276" t="str">
        <f>IF($A17="","",Jury!P25)</f>
        <v/>
      </c>
      <c r="P17" s="276" t="str">
        <f>IF($A17="","",Jury!Q25)</f>
        <v/>
      </c>
      <c r="Q17" s="277" t="str">
        <f>IF($A17="","",Jury!R25)</f>
        <v/>
      </c>
      <c r="R17" s="277" t="str">
        <f>IF($A17="","",Jury!S25)</f>
        <v/>
      </c>
      <c r="S17" s="278" t="str">
        <f>IF($A17="","",Jury!T25)</f>
        <v/>
      </c>
      <c r="T17" s="279" t="str">
        <f>IF($A17="","",Jury!U25)</f>
        <v/>
      </c>
    </row>
    <row r="18" spans="1:20" ht="16.5" x14ac:dyDescent="0.3">
      <c r="A18" s="92" t="str">
        <f>Jury!B26</f>
        <v/>
      </c>
      <c r="B18" s="266" t="str">
        <f>IF($A18="","",Jury!C26)</f>
        <v/>
      </c>
      <c r="C18" s="266" t="str">
        <f>IF($A18="","",Jury!D26)</f>
        <v/>
      </c>
      <c r="D18" s="267" t="str">
        <f>IF($A18="","",Jury!E26)</f>
        <v/>
      </c>
      <c r="E18" s="98" t="str">
        <f>IF($A18="","",Jury!F26)</f>
        <v/>
      </c>
      <c r="F18" s="266" t="str">
        <f>IF($A18="","",Jury!G26)</f>
        <v/>
      </c>
      <c r="G18" s="268" t="str">
        <f>IF($A18="","",Jury!H26)</f>
        <v/>
      </c>
      <c r="H18" s="268" t="str">
        <f>IF($A18="","",Jury!I26)</f>
        <v/>
      </c>
      <c r="I18" s="268" t="str">
        <f>IF($A18="","",Jury!J26)</f>
        <v/>
      </c>
      <c r="J18" s="269" t="str">
        <f>IF($A18="","",Jury!K26)</f>
        <v/>
      </c>
      <c r="K18" s="269" t="str">
        <f>IF($A18="","",Jury!L26)</f>
        <v/>
      </c>
      <c r="L18" s="269" t="str">
        <f>IF($A18="","",Jury!M26)</f>
        <v/>
      </c>
      <c r="M18" s="268" t="str">
        <f>IF($A18="","",Jury!N26)</f>
        <v/>
      </c>
      <c r="N18" s="268" t="str">
        <f>IF($A18="","",Jury!O26)</f>
        <v/>
      </c>
      <c r="O18" s="269" t="str">
        <f>IF($A18="","",Jury!P26)</f>
        <v/>
      </c>
      <c r="P18" s="269" t="str">
        <f>IF($A18="","",Jury!Q26)</f>
        <v/>
      </c>
      <c r="Q18" s="270" t="str">
        <f>IF($A18="","",Jury!R26)</f>
        <v/>
      </c>
      <c r="R18" s="270" t="str">
        <f>IF($A18="","",Jury!S26)</f>
        <v/>
      </c>
      <c r="S18" s="271" t="str">
        <f>IF($A18="","",Jury!T26)</f>
        <v/>
      </c>
      <c r="T18" s="272" t="str">
        <f>IF($A18="","",Jury!U26)</f>
        <v/>
      </c>
    </row>
    <row r="19" spans="1:20" ht="16.5" x14ac:dyDescent="0.3">
      <c r="A19" s="92" t="str">
        <f>Jury!B27</f>
        <v/>
      </c>
      <c r="B19" s="273" t="str">
        <f>IF($A19="","",Jury!C27)</f>
        <v/>
      </c>
      <c r="C19" s="273" t="str">
        <f>IF($A19="","",Jury!D27)</f>
        <v/>
      </c>
      <c r="D19" s="274" t="str">
        <f>IF($A19="","",Jury!E27)</f>
        <v/>
      </c>
      <c r="E19" s="98" t="str">
        <f>IF($A19="","",Jury!F27)</f>
        <v/>
      </c>
      <c r="F19" s="273" t="str">
        <f>IF($A19="","",Jury!G27)</f>
        <v/>
      </c>
      <c r="G19" s="275" t="str">
        <f>IF($A19="","",Jury!H27)</f>
        <v/>
      </c>
      <c r="H19" s="275" t="str">
        <f>IF($A19="","",Jury!I27)</f>
        <v/>
      </c>
      <c r="I19" s="275" t="str">
        <f>IF($A19="","",Jury!J27)</f>
        <v/>
      </c>
      <c r="J19" s="276" t="str">
        <f>IF($A19="","",Jury!K27)</f>
        <v/>
      </c>
      <c r="K19" s="276" t="str">
        <f>IF($A19="","",Jury!L27)</f>
        <v/>
      </c>
      <c r="L19" s="276" t="str">
        <f>IF($A19="","",Jury!M27)</f>
        <v/>
      </c>
      <c r="M19" s="275" t="str">
        <f>IF($A19="","",Jury!N27)</f>
        <v/>
      </c>
      <c r="N19" s="275" t="str">
        <f>IF($A19="","",Jury!O27)</f>
        <v/>
      </c>
      <c r="O19" s="276" t="str">
        <f>IF($A19="","",Jury!P27)</f>
        <v/>
      </c>
      <c r="P19" s="276" t="str">
        <f>IF($A19="","",Jury!Q27)</f>
        <v/>
      </c>
      <c r="Q19" s="277" t="str">
        <f>IF($A19="","",Jury!R27)</f>
        <v/>
      </c>
      <c r="R19" s="277" t="str">
        <f>IF($A19="","",Jury!S27)</f>
        <v/>
      </c>
      <c r="S19" s="278" t="str">
        <f>IF($A19="","",Jury!T27)</f>
        <v/>
      </c>
      <c r="T19" s="279" t="str">
        <f>IF($A19="","",Jury!U27)</f>
        <v/>
      </c>
    </row>
    <row r="20" spans="1:20" ht="16.5" x14ac:dyDescent="0.3">
      <c r="A20" s="92" t="str">
        <f>Jury!B28</f>
        <v/>
      </c>
      <c r="B20" s="266" t="str">
        <f>IF($A20="","",Jury!C28)</f>
        <v/>
      </c>
      <c r="C20" s="266" t="str">
        <f>IF($A20="","",Jury!D28)</f>
        <v/>
      </c>
      <c r="D20" s="267" t="str">
        <f>IF($A20="","",Jury!E28)</f>
        <v/>
      </c>
      <c r="E20" s="98" t="str">
        <f>IF($A20="","",Jury!F28)</f>
        <v/>
      </c>
      <c r="F20" s="266" t="str">
        <f>IF($A20="","",Jury!G28)</f>
        <v/>
      </c>
      <c r="G20" s="268" t="str">
        <f>IF($A20="","",Jury!H28)</f>
        <v/>
      </c>
      <c r="H20" s="268" t="str">
        <f>IF($A20="","",Jury!I28)</f>
        <v/>
      </c>
      <c r="I20" s="268" t="str">
        <f>IF($A20="","",Jury!J28)</f>
        <v/>
      </c>
      <c r="J20" s="269" t="str">
        <f>IF($A20="","",Jury!K28)</f>
        <v/>
      </c>
      <c r="K20" s="269" t="str">
        <f>IF($A20="","",Jury!L28)</f>
        <v/>
      </c>
      <c r="L20" s="269" t="str">
        <f>IF($A20="","",Jury!M28)</f>
        <v/>
      </c>
      <c r="M20" s="268" t="str">
        <f>IF($A20="","",Jury!N28)</f>
        <v/>
      </c>
      <c r="N20" s="268" t="str">
        <f>IF($A20="","",Jury!O28)</f>
        <v/>
      </c>
      <c r="O20" s="269" t="str">
        <f>IF($A20="","",Jury!P28)</f>
        <v/>
      </c>
      <c r="P20" s="269" t="str">
        <f>IF($A20="","",Jury!Q28)</f>
        <v/>
      </c>
      <c r="Q20" s="270" t="str">
        <f>IF($A20="","",Jury!R28)</f>
        <v/>
      </c>
      <c r="R20" s="270" t="str">
        <f>IF($A20="","",Jury!S28)</f>
        <v/>
      </c>
      <c r="S20" s="271" t="str">
        <f>IF($A20="","",Jury!T28)</f>
        <v/>
      </c>
      <c r="T20" s="272" t="str">
        <f>IF($A20="","",Jury!U28)</f>
        <v/>
      </c>
    </row>
    <row r="21" spans="1:20" ht="16.5" x14ac:dyDescent="0.3">
      <c r="A21" s="92" t="str">
        <f>Jury!B29</f>
        <v/>
      </c>
      <c r="B21" s="273" t="str">
        <f>IF($A21="","",Jury!C29)</f>
        <v/>
      </c>
      <c r="C21" s="273" t="str">
        <f>IF($A21="","",Jury!D29)</f>
        <v/>
      </c>
      <c r="D21" s="274" t="str">
        <f>IF($A21="","",Jury!E29)</f>
        <v/>
      </c>
      <c r="E21" s="98" t="str">
        <f>IF($A21="","",Jury!F29)</f>
        <v/>
      </c>
      <c r="F21" s="273" t="str">
        <f>IF($A21="","",Jury!G29)</f>
        <v/>
      </c>
      <c r="G21" s="275" t="str">
        <f>IF($A21="","",Jury!H29)</f>
        <v/>
      </c>
      <c r="H21" s="275" t="str">
        <f>IF($A21="","",Jury!I29)</f>
        <v/>
      </c>
      <c r="I21" s="275" t="str">
        <f>IF($A21="","",Jury!J29)</f>
        <v/>
      </c>
      <c r="J21" s="276" t="str">
        <f>IF($A21="","",Jury!K29)</f>
        <v/>
      </c>
      <c r="K21" s="276" t="str">
        <f>IF($A21="","",Jury!L29)</f>
        <v/>
      </c>
      <c r="L21" s="276" t="str">
        <f>IF($A21="","",Jury!M29)</f>
        <v/>
      </c>
      <c r="M21" s="275" t="str">
        <f>IF($A21="","",Jury!N29)</f>
        <v/>
      </c>
      <c r="N21" s="275" t="str">
        <f>IF($A21="","",Jury!O29)</f>
        <v/>
      </c>
      <c r="O21" s="276" t="str">
        <f>IF($A21="","",Jury!P29)</f>
        <v/>
      </c>
      <c r="P21" s="276" t="str">
        <f>IF($A21="","",Jury!Q29)</f>
        <v/>
      </c>
      <c r="Q21" s="277" t="str">
        <f>IF($A21="","",Jury!R29)</f>
        <v/>
      </c>
      <c r="R21" s="277" t="str">
        <f>IF($A21="","",Jury!S29)</f>
        <v/>
      </c>
      <c r="S21" s="278" t="str">
        <f>IF($A21="","",Jury!T29)</f>
        <v/>
      </c>
      <c r="T21" s="279" t="str">
        <f>IF($A21="","",Jury!U29)</f>
        <v/>
      </c>
    </row>
    <row r="22" spans="1:20" ht="16.5" x14ac:dyDescent="0.3">
      <c r="A22" s="92" t="str">
        <f>Jury!B30</f>
        <v/>
      </c>
      <c r="B22" s="266" t="str">
        <f>IF($A22="","",Jury!C30)</f>
        <v/>
      </c>
      <c r="C22" s="266" t="str">
        <f>IF($A22="","",Jury!D30)</f>
        <v/>
      </c>
      <c r="D22" s="267" t="str">
        <f>IF($A22="","",Jury!E30)</f>
        <v/>
      </c>
      <c r="E22" s="98" t="str">
        <f>IF($A22="","",Jury!F30)</f>
        <v/>
      </c>
      <c r="F22" s="266" t="str">
        <f>IF($A22="","",Jury!G30)</f>
        <v/>
      </c>
      <c r="G22" s="268" t="str">
        <f>IF($A22="","",Jury!H30)</f>
        <v/>
      </c>
      <c r="H22" s="268" t="str">
        <f>IF($A22="","",Jury!I30)</f>
        <v/>
      </c>
      <c r="I22" s="268" t="str">
        <f>IF($A22="","",Jury!J30)</f>
        <v/>
      </c>
      <c r="J22" s="269" t="str">
        <f>IF($A22="","",Jury!K30)</f>
        <v/>
      </c>
      <c r="K22" s="269" t="str">
        <f>IF($A22="","",Jury!L30)</f>
        <v/>
      </c>
      <c r="L22" s="269" t="str">
        <f>IF($A22="","",Jury!M30)</f>
        <v/>
      </c>
      <c r="M22" s="268" t="str">
        <f>IF($A22="","",Jury!N30)</f>
        <v/>
      </c>
      <c r="N22" s="268" t="str">
        <f>IF($A22="","",Jury!O30)</f>
        <v/>
      </c>
      <c r="O22" s="269" t="str">
        <f>IF($A22="","",Jury!P30)</f>
        <v/>
      </c>
      <c r="P22" s="269" t="str">
        <f>IF($A22="","",Jury!Q30)</f>
        <v/>
      </c>
      <c r="Q22" s="270" t="str">
        <f>IF($A22="","",Jury!R30)</f>
        <v/>
      </c>
      <c r="R22" s="270" t="str">
        <f>IF($A22="","",Jury!S30)</f>
        <v/>
      </c>
      <c r="S22" s="271" t="str">
        <f>IF($A22="","",Jury!T30)</f>
        <v/>
      </c>
      <c r="T22" s="272" t="str">
        <f>IF($A22="","",Jury!U30)</f>
        <v/>
      </c>
    </row>
    <row r="23" spans="1:20" ht="16.5" x14ac:dyDescent="0.3">
      <c r="A23" s="92" t="str">
        <f>Jury!B31</f>
        <v/>
      </c>
      <c r="B23" s="273" t="str">
        <f>IF($A23="","",Jury!C31)</f>
        <v/>
      </c>
      <c r="C23" s="273" t="str">
        <f>IF($A23="","",Jury!D31)</f>
        <v/>
      </c>
      <c r="D23" s="274" t="str">
        <f>IF($A23="","",Jury!E31)</f>
        <v/>
      </c>
      <c r="E23" s="98" t="str">
        <f>IF($A23="","",Jury!F31)</f>
        <v/>
      </c>
      <c r="F23" s="273" t="str">
        <f>IF($A23="","",Jury!G31)</f>
        <v/>
      </c>
      <c r="G23" s="275" t="str">
        <f>IF($A23="","",Jury!H31)</f>
        <v/>
      </c>
      <c r="H23" s="275" t="str">
        <f>IF($A23="","",Jury!I31)</f>
        <v/>
      </c>
      <c r="I23" s="275" t="str">
        <f>IF($A23="","",Jury!J31)</f>
        <v/>
      </c>
      <c r="J23" s="276" t="str">
        <f>IF($A23="","",Jury!K31)</f>
        <v/>
      </c>
      <c r="K23" s="276" t="str">
        <f>IF($A23="","",Jury!L31)</f>
        <v/>
      </c>
      <c r="L23" s="276" t="str">
        <f>IF($A23="","",Jury!M31)</f>
        <v/>
      </c>
      <c r="M23" s="275" t="str">
        <f>IF($A23="","",Jury!N31)</f>
        <v/>
      </c>
      <c r="N23" s="275" t="str">
        <f>IF($A23="","",Jury!O31)</f>
        <v/>
      </c>
      <c r="O23" s="276" t="str">
        <f>IF($A23="","",Jury!P31)</f>
        <v/>
      </c>
      <c r="P23" s="276" t="str">
        <f>IF($A23="","",Jury!Q31)</f>
        <v/>
      </c>
      <c r="Q23" s="277" t="str">
        <f>IF($A23="","",Jury!R31)</f>
        <v/>
      </c>
      <c r="R23" s="277" t="str">
        <f>IF($A23="","",Jury!S31)</f>
        <v/>
      </c>
      <c r="S23" s="278" t="str">
        <f>IF($A23="","",Jury!T31)</f>
        <v/>
      </c>
      <c r="T23" s="279" t="str">
        <f>IF($A23="","",Jury!U31)</f>
        <v/>
      </c>
    </row>
    <row r="24" spans="1:20" ht="17.25" thickBot="1" x14ac:dyDescent="0.35">
      <c r="A24" s="93" t="str">
        <f>Jury!B32</f>
        <v/>
      </c>
      <c r="B24" s="280" t="str">
        <f>IF($A24="","",Jury!C32)</f>
        <v/>
      </c>
      <c r="C24" s="280" t="str">
        <f>IF($A24="","",Jury!D32)</f>
        <v/>
      </c>
      <c r="D24" s="281" t="str">
        <f>IF($A24="","",Jury!E32)</f>
        <v/>
      </c>
      <c r="E24" s="99" t="str">
        <f>IF($A24="","",Jury!F32)</f>
        <v/>
      </c>
      <c r="F24" s="280" t="str">
        <f>IF($A24="","",Jury!G32)</f>
        <v/>
      </c>
      <c r="G24" s="282" t="str">
        <f>IF($A24="","",Jury!H32)</f>
        <v/>
      </c>
      <c r="H24" s="282" t="str">
        <f>IF($A24="","",Jury!I32)</f>
        <v/>
      </c>
      <c r="I24" s="282" t="str">
        <f>IF($A24="","",Jury!J32)</f>
        <v/>
      </c>
      <c r="J24" s="283" t="str">
        <f>IF($A24="","",Jury!K32)</f>
        <v/>
      </c>
      <c r="K24" s="283" t="str">
        <f>IF($A24="","",Jury!L32)</f>
        <v/>
      </c>
      <c r="L24" s="283" t="str">
        <f>IF($A24="","",Jury!M32)</f>
        <v/>
      </c>
      <c r="M24" s="282" t="str">
        <f>IF($A24="","",Jury!N32)</f>
        <v/>
      </c>
      <c r="N24" s="282" t="str">
        <f>IF($A24="","",Jury!O32)</f>
        <v/>
      </c>
      <c r="O24" s="283" t="str">
        <f>IF($A24="","",Jury!P32)</f>
        <v/>
      </c>
      <c r="P24" s="283" t="str">
        <f>IF($A24="","",Jury!Q32)</f>
        <v/>
      </c>
      <c r="Q24" s="284" t="str">
        <f>IF($A24="","",Jury!R32)</f>
        <v/>
      </c>
      <c r="R24" s="284" t="str">
        <f>IF($A24="","",Jury!S32)</f>
        <v/>
      </c>
      <c r="S24" s="285" t="str">
        <f>IF($A24="","",Jury!T32)</f>
        <v/>
      </c>
      <c r="T24" s="286" t="str">
        <f>IF($A24="","",Jury!U32)</f>
        <v/>
      </c>
    </row>
    <row r="25" spans="1:20" ht="15.75" thickTop="1" x14ac:dyDescent="0.25"/>
  </sheetData>
  <conditionalFormatting sqref="D2:D24">
    <cfRule type="expression" dxfId="2" priority="1">
      <formula>AND($C2&lt;&gt;"",$E2="")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allg. Daten</vt:lpstr>
      <vt:lpstr>Anmeldeformular</vt:lpstr>
      <vt:lpstr>Jury</vt:lpstr>
      <vt:lpstr>Einzelkür</vt:lpstr>
      <vt:lpstr>Paarkür</vt:lpstr>
      <vt:lpstr>Kleingruppen</vt:lpstr>
      <vt:lpstr>Großgruppen</vt:lpstr>
      <vt:lpstr>Zusammenfassung</vt:lpstr>
      <vt:lpstr>Datenabgleich</vt:lpstr>
      <vt:lpstr>Berechnungen</vt:lpstr>
      <vt:lpstr>Übernahme_Anmeldung</vt:lpstr>
      <vt:lpstr>Übernahme_Jury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Benny</dc:creator>
  <cp:lastModifiedBy>Benny</cp:lastModifiedBy>
  <dcterms:created xsi:type="dcterms:W3CDTF">2023-04-09T12:18:31Z</dcterms:created>
  <dcterms:modified xsi:type="dcterms:W3CDTF">2023-06-01T20:03:41Z</dcterms:modified>
</cp:coreProperties>
</file>